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9"/>
  </bookViews>
  <sheets>
    <sheet name="1" sheetId="1" r:id="rId1"/>
    <sheet name="1-1" sheetId="2" r:id="rId2"/>
    <sheet name="1-2" sheetId="3" r:id="rId3"/>
    <sheet name="2-1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4">#N/A</definedName>
    <definedName name="_xlnm.Print_Area" localSheetId="3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<sst xmlns="http://schemas.openxmlformats.org/spreadsheetml/2006/main" count="1570" uniqueCount="547">
  <si>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</si>
  <si>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</si>
  <si>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</si>
  <si>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</si>
  <si>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</si>
  <si>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</si>
  <si>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</si>
  <si>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</si>
  <si>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</si>
  <si>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</si>
  <si>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</si>
  <si>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</si>
  <si>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</si>
  <si>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</si>
  <si>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</si>
  <si>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</si>
  <si>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</si>
  <si>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</si>
  <si>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</si>
  <si>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</si>
  <si>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</si>
  <si>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</si>
  <si>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</si>
  <si>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</si>
  <si>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</si>
  <si>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</si>
  <si>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</si>
  <si>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</si>
  <si>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</si>
  <si>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</si>
  <si>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</si>
  <si>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</si>
  <si>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</si>
  <si>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</si>
  <si>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</si>
  <si>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</si>
  <si>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</si>
  <si>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</si>
  <si>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</si>
  <si>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</si>
  <si>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</si>
  <si>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</si>
  <si>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</si>
  <si>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</si>
  <si>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</si>
  <si>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</si>
  <si>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</si>
  <si>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</si>
  <si>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</si>
  <si>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</si>
  <si>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</si>
  <si>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</si>
  <si>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</si>
  <si>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</si>
  <si>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</si>
  <si>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</si>
  <si>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</si>
  <si>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</si>
  <si>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</si>
  <si>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</si>
  <si>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</si>
  <si>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</si>
  <si>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</si>
  <si>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</si>
  <si>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</si>
  <si>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</si>
  <si>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</si>
  <si>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</si>
  <si>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</si>
  <si>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</si>
  <si>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</si>
  <si>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</si>
  <si>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</si>
  <si>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</si>
  <si>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</si>
  <si>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919118001</t>
  </si>
  <si>
    <t>梓桐镇政府</t>
  </si>
  <si>
    <t>201</t>
  </si>
  <si>
    <t>01</t>
  </si>
  <si>
    <t>02</t>
  </si>
  <si>
    <t xml:space="preserve">  919118001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</si>
  <si>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</si>
  <si>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</si>
  <si>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</si>
  <si>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</si>
  <si>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06</t>
  </si>
  <si>
    <t xml:space="preserve"> 政务公开审批</t>
  </si>
  <si>
    <t>08</t>
  </si>
  <si>
    <t xml:space="preserve">  信访事务</t>
  </si>
  <si>
    <t>04</t>
  </si>
  <si>
    <t>审计事务</t>
  </si>
  <si>
    <t>50</t>
  </si>
  <si>
    <t xml:space="preserve">  事业运行（财政事务）</t>
  </si>
  <si>
    <t>11</t>
  </si>
  <si>
    <t xml:space="preserve">  一般行政管理事务（纪检监察事务）</t>
  </si>
  <si>
    <t>29</t>
  </si>
  <si>
    <t xml:space="preserve">  一般行政管理事务（群众团体事务）</t>
  </si>
  <si>
    <t>33</t>
  </si>
  <si>
    <t>99</t>
  </si>
  <si>
    <t>其他宣传事务支出</t>
  </si>
  <si>
    <t>36</t>
  </si>
  <si>
    <t xml:space="preserve">  其他共产党事务支出（其他共产党事务支出）</t>
  </si>
  <si>
    <t>204</t>
  </si>
  <si>
    <t>19</t>
  </si>
  <si>
    <t xml:space="preserve">  信息化建设</t>
  </si>
  <si>
    <t>207</t>
  </si>
  <si>
    <t>09</t>
  </si>
  <si>
    <t xml:space="preserve">  群众文化</t>
  </si>
  <si>
    <t>208</t>
  </si>
  <si>
    <t>行政运行</t>
  </si>
  <si>
    <t xml:space="preserve">  基层政权建设和社区治理</t>
  </si>
  <si>
    <t>05</t>
  </si>
  <si>
    <t xml:space="preserve">  机关事业单位基本养老保险缴费支出</t>
  </si>
  <si>
    <t xml:space="preserve">  死亡抚恤</t>
  </si>
  <si>
    <t xml:space="preserve">  其他残疾人事业支出</t>
  </si>
  <si>
    <t xml:space="preserve">  其他社会保障和就业支出</t>
  </si>
  <si>
    <t>210</t>
  </si>
  <si>
    <t>07</t>
  </si>
  <si>
    <t>16</t>
  </si>
  <si>
    <t xml:space="preserve">  计划生育机构</t>
  </si>
  <si>
    <t xml:space="preserve">  其他计划生育事务支出</t>
  </si>
  <si>
    <t xml:space="preserve">  行政单位医疗</t>
  </si>
  <si>
    <t>212</t>
  </si>
  <si>
    <t xml:space="preserve">  城乡社区规划与管理</t>
  </si>
  <si>
    <t xml:space="preserve">  农村基础设施建设支出</t>
  </si>
  <si>
    <t xml:space="preserve">  其他国有土地使用权出让收入安排的支出</t>
  </si>
  <si>
    <t>213</t>
  </si>
  <si>
    <t xml:space="preserve">  病虫害控制</t>
  </si>
  <si>
    <t>42</t>
  </si>
  <si>
    <t xml:space="preserve">  农村道路建设</t>
  </si>
  <si>
    <t>52</t>
  </si>
  <si>
    <t xml:space="preserve">  对高校毕业生到基层任职补助</t>
  </si>
  <si>
    <t xml:space="preserve">  其他扶贫支出</t>
  </si>
  <si>
    <t xml:space="preserve">  对村民委员会和村党支部的补助</t>
  </si>
  <si>
    <t>221</t>
  </si>
  <si>
    <t xml:space="preserve">  住房公积金</t>
  </si>
  <si>
    <t>224</t>
  </si>
  <si>
    <t xml:space="preserve">  安全监管</t>
  </si>
  <si>
    <t>229</t>
  </si>
  <si>
    <t xml:space="preserve">  其他支出</t>
  </si>
  <si>
    <t>919118002</t>
  </si>
  <si>
    <t>梓桐镇会计核算中心</t>
  </si>
  <si>
    <t xml:space="preserve">  919118002</t>
  </si>
  <si>
    <t>919118003</t>
  </si>
  <si>
    <t>梓桐镇社会事务（政务）服务中心</t>
  </si>
  <si>
    <t xml:space="preserve">  919118003</t>
  </si>
  <si>
    <t xml:space="preserve">  政务公开审批</t>
  </si>
  <si>
    <t>919118004</t>
  </si>
  <si>
    <t>梓桐镇计生办</t>
  </si>
  <si>
    <t xml:space="preserve">  919118004</t>
  </si>
  <si>
    <t>919118005</t>
  </si>
  <si>
    <t>梓桐镇民政办</t>
  </si>
  <si>
    <t xml:space="preserve">  919118005</t>
  </si>
  <si>
    <t xml:space="preserve">  行政运行（民政管理事务）</t>
  </si>
  <si>
    <t xml:space="preserve">  义务兵优待</t>
  </si>
  <si>
    <t xml:space="preserve">  其他公共卫生支出</t>
  </si>
  <si>
    <t xml:space="preserve">  919118008</t>
  </si>
  <si>
    <t>梓桐镇场管办</t>
  </si>
  <si>
    <t xml:space="preserve">  征地和拆迁补偿支出</t>
  </si>
  <si>
    <t>919118009</t>
  </si>
  <si>
    <t>梓桐镇村财代理中心</t>
  </si>
  <si>
    <t xml:space="preserve">  919118009</t>
  </si>
  <si>
    <t xml:space="preserve">  财政委托业务支出</t>
  </si>
  <si>
    <t>919118010</t>
  </si>
  <si>
    <t>梓桐镇安监办</t>
  </si>
  <si>
    <t xml:space="preserve">  919118010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</si>
  <si>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</si>
  <si>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</si>
  <si>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</si>
  <si>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</si>
  <si>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</si>
  <si>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</si>
  <si>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</si>
  <si>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</si>
  <si>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</si>
  <si>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</si>
  <si>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</si>
  <si>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</si>
  <si>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</si>
  <si>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</si>
  <si>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</si>
  <si>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上年财政拨款资金结转</t>
  </si>
  <si>
    <t>501</t>
  </si>
  <si>
    <t>919118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</si>
  <si>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</si>
  <si>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</si>
  <si>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</si>
  <si>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</si>
  <si>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</si>
  <si>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</si>
  <si>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</si>
  <si>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</si>
  <si>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</si>
  <si>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</si>
  <si>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</si>
  <si>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</si>
  <si>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</si>
  <si>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</si>
  <si>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</si>
  <si>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</si>
  <si>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</si>
  <si>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</si>
  <si>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</si>
  <si>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</si>
  <si>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</si>
  <si>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</si>
  <si>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</si>
  <si>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</si>
  <si>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</si>
  <si>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</si>
  <si>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</si>
  <si>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</si>
  <si>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</si>
  <si>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</si>
  <si>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</si>
  <si>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</si>
  <si>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</si>
  <si>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</si>
  <si>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</si>
  <si>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</si>
  <si>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</si>
  <si>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</si>
  <si>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</si>
  <si>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</si>
  <si>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</si>
  <si>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</si>
  <si>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</si>
  <si>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</si>
  <si>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</si>
  <si>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</si>
  <si>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</si>
  <si>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</si>
  <si>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</si>
  <si>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</si>
  <si>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</si>
  <si>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</si>
  <si>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</si>
  <si>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</si>
  <si>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</si>
  <si>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</si>
  <si>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</si>
  <si>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</si>
  <si>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</si>
  <si>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</si>
  <si>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</si>
  <si>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</si>
  <si>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</si>
  <si>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</si>
  <si>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</si>
  <si>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</si>
  <si>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</si>
  <si>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</si>
  <si>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</si>
  <si>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</si>
  <si>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</si>
  <si>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</si>
  <si>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</si>
  <si>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</si>
  <si>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</si>
  <si>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</si>
  <si>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</si>
  <si>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</si>
  <si>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</si>
  <si>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</si>
  <si>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</si>
  <si>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</si>
  <si>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援助其他地区支出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</si>
  <si>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</si>
  <si>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</si>
  <si>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</si>
  <si>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</si>
  <si>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</si>
  <si>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</si>
  <si>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</si>
  <si>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预备费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</si>
  <si>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</si>
  <si>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</si>
  <si>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</si>
  <si>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</si>
  <si>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</si>
  <si>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</si>
  <si>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</si>
  <si>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</si>
  <si>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</si>
  <si>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</si>
  <si>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</si>
  <si>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</si>
  <si>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</si>
  <si>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</si>
  <si>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</si>
  <si>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</si>
  <si>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</si>
  <si>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</si>
  <si>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</si>
  <si>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</si>
  <si>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</si>
  <si>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</si>
  <si>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</si>
  <si>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</si>
  <si>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</si>
  <si>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</si>
  <si>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</si>
  <si>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</si>
  <si>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</si>
  <si>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</si>
  <si>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</si>
  <si>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</si>
  <si>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</si>
  <si>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</si>
  <si>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</si>
  <si>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</si>
  <si>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</si>
  <si>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</si>
  <si>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</si>
  <si>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</si>
  <si>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</si>
  <si>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</si>
  <si>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</si>
  <si>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</si>
  <si>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</si>
  <si>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</si>
  <si>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</si>
  <si>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</si>
  <si>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</si>
  <si>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</si>
  <si>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</si>
  <si>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</si>
  <si>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</si>
  <si>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</si>
  <si>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</si>
  <si>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</si>
  <si>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</si>
  <si>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</si>
  <si>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</si>
  <si>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</si>
  <si>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</si>
  <si>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</si>
  <si>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</si>
  <si>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</si>
  <si>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</si>
  <si>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</si>
  <si>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</si>
  <si>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</si>
  <si>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</si>
  <si>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</si>
  <si>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</si>
  <si>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</si>
  <si>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</si>
  <si>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</si>
  <si>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</si>
  <si>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</si>
  <si>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</si>
  <si>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</si>
  <si>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</si>
  <si>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</si>
  <si>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</si>
  <si>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</si>
  <si>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</si>
  <si>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</si>
  <si>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</si>
  <si>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</si>
  <si>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</si>
  <si>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</si>
  <si>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</si>
  <si>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</si>
  <si>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</si>
  <si>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</si>
  <si>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</si>
  <si>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</si>
  <si>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</si>
  <si>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</si>
  <si>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</si>
  <si>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</si>
  <si>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</si>
  <si>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</si>
  <si>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</si>
  <si>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</si>
  <si>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</si>
  <si>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</si>
  <si>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</si>
  <si>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</si>
  <si>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</si>
  <si>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</si>
  <si>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</si>
  <si>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</si>
  <si>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</si>
  <si>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</si>
  <si>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</si>
  <si>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</si>
  <si>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</si>
  <si>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</si>
  <si>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</si>
  <si>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</si>
  <si>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</si>
  <si>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</si>
  <si>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</si>
  <si>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</si>
  <si>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</si>
  <si>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</si>
  <si>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</si>
  <si>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</si>
  <si>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</si>
  <si>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</si>
  <si>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</si>
  <si>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</si>
  <si>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</si>
  <si>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</si>
  <si>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</si>
  <si>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</si>
  <si>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</si>
  <si>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其他共产党事务支出（其他共产党事务支出）</t>
  </si>
  <si>
    <t>其他残疾人事业支出</t>
  </si>
  <si>
    <t>事业运行（财政事务）</t>
  </si>
  <si>
    <t>信访事务</t>
  </si>
  <si>
    <t>基层政权建设和社区治理</t>
  </si>
  <si>
    <t>政务公开审批</t>
  </si>
  <si>
    <t>安全监管</t>
  </si>
  <si>
    <t>对村民委员会和村党支部的补助</t>
  </si>
  <si>
    <t>机关事业单位基本养老保险缴费支出</t>
  </si>
  <si>
    <t>一般行政管理事务（群众团体事务）</t>
  </si>
  <si>
    <t>一般行政管理事务（纪检监察事务）</t>
  </si>
  <si>
    <t>一般行政管理事务（政府办公厅（室）及相关机构事务）</t>
  </si>
  <si>
    <t>一般行政管理事务（人大事务）</t>
  </si>
  <si>
    <t>其他社会保障和就业支出</t>
  </si>
  <si>
    <t>行政单位医疗</t>
  </si>
  <si>
    <t>死亡抚恤</t>
  </si>
  <si>
    <t>行政运行（政府办公厅（室）及相关机构事务）</t>
  </si>
  <si>
    <t>行政运行（民政管理事务）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</si>
  <si>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</si>
  <si>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</si>
  <si>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</si>
  <si>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</si>
  <si>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</si>
  <si>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</si>
  <si>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</si>
  <si>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</si>
  <si>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</si>
  <si>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</si>
  <si>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</si>
  <si>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</si>
  <si>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</si>
  <si>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</si>
  <si>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</si>
  <si>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</si>
  <si>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</si>
  <si>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</si>
  <si>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</si>
  <si>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</si>
  <si>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</si>
  <si>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</si>
  <si>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</si>
  <si>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</si>
  <si>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</si>
  <si>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</si>
  <si>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</si>
  <si>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</si>
  <si>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</si>
  <si>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</si>
  <si>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</si>
  <si>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</si>
  <si>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</si>
  <si>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</si>
  <si>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</si>
  <si>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</si>
  <si>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</si>
  <si>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</si>
  <si>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</si>
  <si>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</si>
  <si>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</si>
  <si>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</si>
  <si>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</si>
  <si>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</si>
  <si>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</si>
  <si>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</si>
  <si>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</si>
  <si>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</si>
  <si>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</si>
  <si>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</si>
  <si>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</si>
  <si>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</si>
  <si>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</si>
  <si>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</si>
  <si>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</si>
  <si>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</si>
  <si>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</si>
  <si>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</si>
  <si>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</si>
  <si>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</si>
  <si>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</si>
  <si>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</si>
  <si>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</si>
  <si>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</si>
  <si>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</si>
  <si>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</si>
  <si>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</si>
  <si>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</si>
  <si>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</si>
  <si>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</si>
  <si>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</si>
  <si>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</si>
  <si>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</si>
  <si>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</si>
  <si>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</si>
  <si>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</si>
  <si>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>专项支出-人大经费</t>
  </si>
  <si>
    <t>便民中心运行经费</t>
  </si>
  <si>
    <t>乡镇网络管理员及专职网络员报酬</t>
  </si>
  <si>
    <t>财力性补助-五治经费及基础维护</t>
  </si>
  <si>
    <t>财力性补助-重点工作补助</t>
  </si>
  <si>
    <t>财力性补助-幅员补助</t>
  </si>
  <si>
    <t>财力性补助-距离补助</t>
  </si>
  <si>
    <t>财力性补助-人口补助</t>
  </si>
  <si>
    <t>专项支出-信访经费</t>
  </si>
  <si>
    <t>专项支出-纪检经费</t>
  </si>
  <si>
    <t>专项支出-群团经费</t>
  </si>
  <si>
    <t>专项支出-党建履职经费</t>
  </si>
  <si>
    <t>社区工作经费</t>
  </si>
  <si>
    <t>廉勤委补助</t>
  </si>
  <si>
    <t>乡镇残疾人专干补助</t>
  </si>
  <si>
    <t>村残疾人专干补助</t>
  </si>
  <si>
    <t>村干部报酬</t>
  </si>
  <si>
    <t>村工作经费</t>
  </si>
  <si>
    <t>村社网格员补助</t>
  </si>
  <si>
    <t>离任三职干部报酬</t>
  </si>
  <si>
    <t>社区干部报酬</t>
  </si>
  <si>
    <t>专项支出-安全、维稳经费</t>
  </si>
  <si>
    <t>专项支出-食品安全经费</t>
  </si>
  <si>
    <t>专项支出-公共服务经费（供销农服务）</t>
  </si>
  <si>
    <t>专项支出-公共服务经费（武装、审计、统计、管理、人口服务）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</si>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</sst>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5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15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1" fillId="37" borderId="0" xfId="0" applyNumberFormat="1" applyFont="1" applyFill="1" applyAlignment="1">
      <alignment horizontal="center"/>
    </xf>
    <xf numFmtId="0" fontId="1" fillId="37" borderId="0" xfId="0" applyNumberFormat="1" applyFont="1" applyFill="1" applyAlignment="1">
      <alignment horizont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8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1" fillId="0" borderId="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176" fontId="11" fillId="0" borderId="13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13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11" fillId="0" borderId="13" xfId="0" applyNumberFormat="1" applyFont="1" applyFill="1" applyBorder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/>
    </xf>
    <xf numFmtId="3" fontId="11" fillId="0" borderId="2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left"/>
    </xf>
    <xf numFmtId="0" fontId="1" fillId="37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showZeros="0" workbookViewId="0" topLeftCell="A1">
      <selection activeCell="D9" sqref="D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5" width="8.66015625" style="0" customWidth="1"/>
  </cols>
  <sheetData>
    <row r="1" spans="1:30" ht="20.25" customHeight="1">
      <c r="A1" s="123"/>
      <c r="B1" s="123"/>
      <c r="C1" s="123"/>
      <c r="D1" s="34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0.25" customHeight="1">
      <c r="A2" s="4" t="s">
        <v>1</v>
      </c>
      <c r="B2" s="4"/>
      <c r="C2" s="4"/>
      <c r="D2" s="4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0" ht="20.25" customHeight="1">
      <c r="A3" s="205"/>
      <c r="B3" s="124"/>
      <c r="C3" s="32"/>
      <c r="D3" s="7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20.25" customHeight="1">
      <c r="A4" s="125" t="s">
        <v>3</v>
      </c>
      <c r="B4" s="125"/>
      <c r="C4" s="125" t="s">
        <v>4</v>
      </c>
      <c r="D4" s="125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0" ht="20.25" customHeight="1">
      <c r="A5" s="126" t="s">
        <v>5</v>
      </c>
      <c r="B5" s="127" t="s">
        <v>6</v>
      </c>
      <c r="C5" s="126" t="s">
        <v>5</v>
      </c>
      <c r="D5" s="212" t="s">
        <v>6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</row>
    <row r="6" spans="1:30" ht="20.25" customHeight="1">
      <c r="A6" s="129" t="s">
        <v>7</v>
      </c>
      <c r="B6" s="132">
        <v>718.9304</v>
      </c>
      <c r="C6" s="213" t="s">
        <v>8</v>
      </c>
      <c r="D6" s="132">
        <v>327.911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20.25" customHeight="1">
      <c r="A7" s="139" t="s">
        <v>9</v>
      </c>
      <c r="B7" s="138">
        <v>0</v>
      </c>
      <c r="C7" s="129" t="s">
        <v>10</v>
      </c>
      <c r="D7" s="138">
        <v>0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</row>
    <row r="8" spans="1:30" ht="20.25" customHeight="1">
      <c r="A8" s="139" t="s">
        <v>11</v>
      </c>
      <c r="B8" s="132">
        <v>0</v>
      </c>
      <c r="C8" s="129" t="s">
        <v>12</v>
      </c>
      <c r="D8" s="138">
        <v>0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ht="20.25" customHeight="1">
      <c r="A9" s="139" t="s">
        <v>13</v>
      </c>
      <c r="B9" s="132">
        <v>0</v>
      </c>
      <c r="C9" s="129" t="s">
        <v>14</v>
      </c>
      <c r="D9" s="138">
        <v>0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ht="20.25" customHeight="1">
      <c r="A10" s="139" t="s">
        <v>15</v>
      </c>
      <c r="B10" s="132">
        <v>0</v>
      </c>
      <c r="C10" s="129" t="s">
        <v>16</v>
      </c>
      <c r="D10" s="138"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</row>
    <row r="11" spans="1:30" ht="20.25" customHeight="1">
      <c r="A11" s="139" t="s">
        <v>17</v>
      </c>
      <c r="B11" s="132">
        <v>0</v>
      </c>
      <c r="C11" s="129" t="s">
        <v>18</v>
      </c>
      <c r="D11" s="138">
        <v>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</row>
    <row r="12" spans="1:30" ht="20.25" customHeight="1">
      <c r="A12" s="139"/>
      <c r="B12" s="132"/>
      <c r="C12" s="129" t="s">
        <v>19</v>
      </c>
      <c r="D12" s="138">
        <v>0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</row>
    <row r="13" spans="1:30" ht="20.25" customHeight="1">
      <c r="A13" s="137"/>
      <c r="B13" s="132"/>
      <c r="C13" s="129" t="s">
        <v>20</v>
      </c>
      <c r="D13" s="138">
        <v>63.3739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</row>
    <row r="14" spans="1:30" ht="20.25" customHeight="1">
      <c r="A14" s="137"/>
      <c r="B14" s="132"/>
      <c r="C14" s="129" t="s">
        <v>21</v>
      </c>
      <c r="D14" s="138">
        <v>0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</row>
    <row r="15" spans="1:30" ht="20.25" customHeight="1">
      <c r="A15" s="137"/>
      <c r="B15" s="132"/>
      <c r="C15" s="129" t="s">
        <v>22</v>
      </c>
      <c r="D15" s="138">
        <v>13.0499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</row>
    <row r="16" spans="1:30" ht="20.25" customHeight="1">
      <c r="A16" s="137"/>
      <c r="B16" s="132"/>
      <c r="C16" s="129" t="s">
        <v>23</v>
      </c>
      <c r="D16" s="138">
        <v>0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0" ht="20.25" customHeight="1">
      <c r="A17" s="137"/>
      <c r="B17" s="132"/>
      <c r="C17" s="129" t="s">
        <v>24</v>
      </c>
      <c r="D17" s="138">
        <v>0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</row>
    <row r="18" spans="1:30" ht="20.25" customHeight="1">
      <c r="A18" s="137"/>
      <c r="B18" s="132"/>
      <c r="C18" s="129" t="s">
        <v>25</v>
      </c>
      <c r="D18" s="138">
        <v>275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</row>
    <row r="19" spans="1:30" ht="20.25" customHeight="1">
      <c r="A19" s="137"/>
      <c r="B19" s="132"/>
      <c r="C19" s="129" t="s">
        <v>26</v>
      </c>
      <c r="D19" s="136">
        <v>0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</row>
    <row r="20" spans="1:30" ht="20.25" customHeight="1">
      <c r="A20" s="137"/>
      <c r="B20" s="132"/>
      <c r="C20" s="129" t="s">
        <v>27</v>
      </c>
      <c r="D20" s="132">
        <v>0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</row>
    <row r="21" spans="1:30" ht="20.25" customHeight="1">
      <c r="A21" s="137"/>
      <c r="B21" s="132"/>
      <c r="C21" s="129" t="s">
        <v>28</v>
      </c>
      <c r="D21" s="138">
        <v>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</row>
    <row r="22" spans="1:30" ht="20.25" customHeight="1">
      <c r="A22" s="137"/>
      <c r="B22" s="132"/>
      <c r="C22" s="129" t="s">
        <v>29</v>
      </c>
      <c r="D22" s="138">
        <v>0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</row>
    <row r="23" spans="1:30" ht="20.25" customHeight="1">
      <c r="A23" s="137"/>
      <c r="B23" s="132"/>
      <c r="C23" s="129" t="s">
        <v>30</v>
      </c>
      <c r="D23" s="138">
        <v>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</row>
    <row r="24" spans="1:30" ht="20.25" customHeight="1">
      <c r="A24" s="137"/>
      <c r="B24" s="132"/>
      <c r="C24" s="129" t="s">
        <v>31</v>
      </c>
      <c r="D24" s="136">
        <v>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</row>
    <row r="25" spans="1:30" ht="20.25" customHeight="1">
      <c r="A25" s="137"/>
      <c r="B25" s="132"/>
      <c r="C25" s="129" t="s">
        <v>32</v>
      </c>
      <c r="D25" s="130">
        <v>27.8456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</row>
    <row r="26" spans="1:30" ht="20.25" customHeight="1">
      <c r="A26" s="139"/>
      <c r="B26" s="132"/>
      <c r="C26" s="129" t="s">
        <v>33</v>
      </c>
      <c r="D26" s="130">
        <v>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</row>
    <row r="27" spans="1:30" ht="20.25" customHeight="1">
      <c r="A27" s="139"/>
      <c r="B27" s="132"/>
      <c r="C27" s="129" t="s">
        <v>34</v>
      </c>
      <c r="D27" s="130">
        <v>0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</row>
    <row r="28" spans="1:30" ht="20.25" customHeight="1">
      <c r="A28" s="139"/>
      <c r="B28" s="132"/>
      <c r="C28" s="129" t="s">
        <v>35</v>
      </c>
      <c r="D28" s="130">
        <v>7.55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</row>
    <row r="29" spans="1:30" ht="20.25" customHeight="1">
      <c r="A29" s="139"/>
      <c r="B29" s="132"/>
      <c r="C29" s="129" t="s">
        <v>36</v>
      </c>
      <c r="D29" s="130">
        <v>0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</row>
    <row r="30" spans="1:30" ht="20.25" customHeight="1">
      <c r="A30" s="139"/>
      <c r="B30" s="132"/>
      <c r="C30" s="129" t="s">
        <v>37</v>
      </c>
      <c r="D30" s="130">
        <v>4.2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</row>
    <row r="31" spans="1:30" ht="20.25" customHeight="1">
      <c r="A31" s="139"/>
      <c r="B31" s="132"/>
      <c r="C31" s="129" t="s">
        <v>38</v>
      </c>
      <c r="D31" s="130">
        <v>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</row>
    <row r="32" spans="1:30" ht="20.25" customHeight="1">
      <c r="A32" s="139"/>
      <c r="B32" s="132"/>
      <c r="C32" s="129" t="s">
        <v>39</v>
      </c>
      <c r="D32" s="130">
        <v>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</row>
    <row r="33" spans="1:30" ht="20.25" customHeight="1">
      <c r="A33" s="139"/>
      <c r="B33" s="132"/>
      <c r="C33" s="129" t="s">
        <v>40</v>
      </c>
      <c r="D33" s="130">
        <v>0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</row>
    <row r="34" spans="1:30" ht="20.25" customHeight="1">
      <c r="A34" s="139"/>
      <c r="B34" s="132"/>
      <c r="C34" s="129" t="s">
        <v>41</v>
      </c>
      <c r="D34" s="132">
        <v>0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</row>
    <row r="35" spans="1:30" ht="20.25" customHeight="1">
      <c r="A35" s="126" t="s">
        <v>42</v>
      </c>
      <c r="B35" s="143">
        <f>SUM(B6:B33)</f>
        <v>718.9304</v>
      </c>
      <c r="C35" s="126" t="s">
        <v>43</v>
      </c>
      <c r="D35" s="148">
        <f>SUM(D6:D34)</f>
        <v>718.9304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</row>
    <row r="36" spans="1:30" ht="20.25" customHeight="1">
      <c r="A36" s="139" t="s">
        <v>44</v>
      </c>
      <c r="B36" s="132">
        <v>0</v>
      </c>
      <c r="C36" s="139" t="s">
        <v>45</v>
      </c>
      <c r="D36" s="132">
        <v>0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</row>
    <row r="37" spans="1:30" ht="20.25" customHeight="1">
      <c r="A37" s="139" t="s">
        <v>46</v>
      </c>
      <c r="B37" s="132">
        <v>118.2</v>
      </c>
      <c r="C37" s="139"/>
      <c r="D37" s="132">
        <v>0</v>
      </c>
      <c r="E37" s="152"/>
      <c r="F37" s="152"/>
      <c r="G37" s="214" t="s">
        <v>47</v>
      </c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</row>
    <row r="38" spans="1:30" ht="20.25" customHeight="1">
      <c r="A38" s="139"/>
      <c r="B38" s="132"/>
      <c r="C38" s="139"/>
      <c r="D38" s="132">
        <v>0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</row>
    <row r="39" spans="1:30" ht="20.25" customHeight="1">
      <c r="A39" s="126" t="s">
        <v>48</v>
      </c>
      <c r="B39" s="147">
        <f>SUM(B35:B37)</f>
        <v>837.1304</v>
      </c>
      <c r="C39" s="126" t="s">
        <v>49</v>
      </c>
      <c r="D39" s="143">
        <f>SUM(D35,D36,D38)</f>
        <v>718.9304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</row>
    <row r="40" spans="1:30" ht="20.25" customHeight="1">
      <c r="A40" s="149"/>
      <c r="B40" s="150"/>
      <c r="C40" s="151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</row>
  </sheetData>
  <sheetProtection/>
  <mergeCells count="1">
    <mergeCell ref="A2:D2"/>
  </mergeCells>
  <printOptions horizontalCentered="1"/>
  <pageMargins left="0.5902777777777778" right="0.2361111111111111" top="0.5902777777777778" bottom="0.5902777777777778" header="0" footer="0"/>
  <pageSetup fitToHeight="1" fitToWidth="1" horizontalDpi="600" verticalDpi="600" orientation="landscape" paperSize="9" scale="64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538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539</v>
      </c>
      <c r="B3" s="5"/>
      <c r="C3" s="5"/>
      <c r="D3" s="5"/>
      <c r="E3" s="5"/>
      <c r="F3" s="6"/>
      <c r="G3" s="6"/>
      <c r="H3" s="7" t="s">
        <v>540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541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177</v>
      </c>
      <c r="F5" s="17" t="s">
        <v>53</v>
      </c>
      <c r="G5" s="17" t="s">
        <v>168</v>
      </c>
      <c r="H5" s="11" t="s">
        <v>169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542</v>
      </c>
      <c r="I1" s="49"/>
    </row>
    <row r="2" spans="1:9" ht="25.5" customHeight="1">
      <c r="A2" s="4" t="s">
        <v>543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539</v>
      </c>
      <c r="B3" s="35"/>
      <c r="C3" s="35"/>
      <c r="D3" s="35"/>
      <c r="E3" s="35"/>
      <c r="F3" s="35"/>
      <c r="G3" s="35"/>
      <c r="H3" s="7" t="s">
        <v>540</v>
      </c>
      <c r="I3" s="49"/>
    </row>
    <row r="4" spans="1:9" ht="19.5" customHeight="1">
      <c r="A4" s="16" t="s">
        <v>531</v>
      </c>
      <c r="B4" s="16" t="s">
        <v>532</v>
      </c>
      <c r="C4" s="11" t="s">
        <v>533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352</v>
      </c>
      <c r="E5" s="38" t="s">
        <v>534</v>
      </c>
      <c r="F5" s="39"/>
      <c r="G5" s="39"/>
      <c r="H5" s="40" t="s">
        <v>357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535</v>
      </c>
      <c r="G6" s="44" t="s">
        <v>536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1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544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545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539</v>
      </c>
      <c r="B3" s="5"/>
      <c r="C3" s="5"/>
      <c r="D3" s="5"/>
      <c r="E3" s="5"/>
      <c r="F3" s="6"/>
      <c r="G3" s="6"/>
      <c r="H3" s="7" t="s">
        <v>540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546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177</v>
      </c>
      <c r="F5" s="17" t="s">
        <v>53</v>
      </c>
      <c r="G5" s="17" t="s">
        <v>168</v>
      </c>
      <c r="H5" s="11" t="s">
        <v>169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3145833333333333" right="0.15694444444444444" top="0.5902777777777778" bottom="0.5902777777777778" header="0" footer="0"/>
  <pageSetup fitToHeight="1000" horizontalDpi="600" verticalDpi="600" orientation="landscape" paperSize="9" scale="95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showZeros="0" workbookViewId="0" topLeftCell="A1">
      <selection activeCell="G62" sqref="G62"/>
    </sheetView>
  </sheetViews>
  <sheetFormatPr defaultColWidth="9.16015625" defaultRowHeight="12.75" customHeight="1"/>
  <cols>
    <col min="1" max="3" width="11" style="0" customWidth="1"/>
    <col min="4" max="4" width="22.5" style="201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0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5"/>
      <c r="R1" s="67" t="s">
        <v>50</v>
      </c>
    </row>
    <row r="2" spans="1:18" ht="19.5" customHeight="1">
      <c r="A2" s="4" t="s">
        <v>51</v>
      </c>
      <c r="B2" s="4"/>
      <c r="C2" s="4"/>
      <c r="D2" s="20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04"/>
      <c r="B3" s="204"/>
      <c r="C3" s="204"/>
      <c r="D3" s="205"/>
      <c r="E3" s="204"/>
      <c r="F3" s="35"/>
      <c r="G3" s="35"/>
      <c r="H3" s="35"/>
      <c r="I3" s="35"/>
      <c r="J3" s="101"/>
      <c r="K3" s="101"/>
      <c r="L3" s="101"/>
      <c r="M3" s="101"/>
      <c r="N3" s="101"/>
      <c r="O3" s="101"/>
      <c r="P3" s="101"/>
      <c r="Q3" s="28"/>
      <c r="R3" s="7" t="s">
        <v>2</v>
      </c>
    </row>
    <row r="4" spans="1:18" ht="19.5" customHeight="1">
      <c r="A4" s="8" t="s">
        <v>52</v>
      </c>
      <c r="B4" s="8"/>
      <c r="C4" s="8"/>
      <c r="D4" s="206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81" t="s">
        <v>59</v>
      </c>
      <c r="N4" s="120" t="s">
        <v>60</v>
      </c>
      <c r="O4" s="120"/>
      <c r="P4" s="120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207" t="s">
        <v>64</v>
      </c>
      <c r="E5" s="17" t="s">
        <v>65</v>
      </c>
      <c r="F5" s="17"/>
      <c r="G5" s="11"/>
      <c r="H5" s="17"/>
      <c r="I5" s="17"/>
      <c r="J5" s="17"/>
      <c r="K5" s="211" t="s">
        <v>66</v>
      </c>
      <c r="L5" s="17" t="s">
        <v>67</v>
      </c>
      <c r="M5" s="181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207"/>
      <c r="E6" s="17"/>
      <c r="F6" s="17"/>
      <c r="G6" s="11"/>
      <c r="H6" s="17"/>
      <c r="I6" s="17"/>
      <c r="J6" s="17"/>
      <c r="K6" s="211"/>
      <c r="L6" s="17"/>
      <c r="M6" s="181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208" t="s">
        <v>74</v>
      </c>
      <c r="E7" s="70" t="s">
        <v>74</v>
      </c>
      <c r="F7" s="71">
        <v>1</v>
      </c>
      <c r="G7" s="70">
        <v>2</v>
      </c>
      <c r="H7" s="70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209"/>
      <c r="E8" s="210"/>
      <c r="F8" s="56">
        <f aca="true" t="shared" si="0" ref="F8:H8">F9+F43+F47+F50+F52+F58+F60+F63</f>
        <v>837.1303999999998</v>
      </c>
      <c r="G8" s="56">
        <f t="shared" si="0"/>
        <v>118.19999999999999</v>
      </c>
      <c r="H8" s="56">
        <f t="shared" si="0"/>
        <v>718.9304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209" t="s">
        <v>75</v>
      </c>
      <c r="E9" s="210" t="s">
        <v>76</v>
      </c>
      <c r="F9" s="56">
        <f>SUM(F10:F42)</f>
        <v>674.7023999999999</v>
      </c>
      <c r="G9" s="56">
        <f>SUM(G10:G42)</f>
        <v>105.14999999999999</v>
      </c>
      <c r="H9" s="56">
        <v>569.5524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77</v>
      </c>
      <c r="B10" s="46" t="s">
        <v>78</v>
      </c>
      <c r="C10" s="46" t="s">
        <v>79</v>
      </c>
      <c r="D10" s="209" t="s">
        <v>80</v>
      </c>
      <c r="E10" s="210" t="s">
        <v>81</v>
      </c>
      <c r="F10" s="56">
        <f aca="true" t="shared" si="1" ref="F10:F64">G10+H10</f>
        <v>1.5</v>
      </c>
      <c r="G10" s="56"/>
      <c r="H10" s="56">
        <v>1.5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77</v>
      </c>
      <c r="B11" s="46" t="s">
        <v>82</v>
      </c>
      <c r="C11" s="46" t="s">
        <v>78</v>
      </c>
      <c r="D11" s="209" t="s">
        <v>80</v>
      </c>
      <c r="E11" s="210" t="s">
        <v>83</v>
      </c>
      <c r="F11" s="56">
        <f t="shared" si="1"/>
        <v>160.4433</v>
      </c>
      <c r="G11" s="56">
        <v>5.29</v>
      </c>
      <c r="H11" s="56">
        <v>155.1533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77</v>
      </c>
      <c r="B12" s="46" t="s">
        <v>82</v>
      </c>
      <c r="C12" s="46" t="s">
        <v>79</v>
      </c>
      <c r="D12" s="209" t="s">
        <v>80</v>
      </c>
      <c r="E12" s="210" t="s">
        <v>84</v>
      </c>
      <c r="F12" s="56">
        <f t="shared" si="1"/>
        <v>25.79</v>
      </c>
      <c r="G12" s="56">
        <v>0.95</v>
      </c>
      <c r="H12" s="56">
        <v>24.84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77</v>
      </c>
      <c r="B13" s="46" t="s">
        <v>82</v>
      </c>
      <c r="C13" s="46" t="s">
        <v>85</v>
      </c>
      <c r="D13" s="209" t="s">
        <v>80</v>
      </c>
      <c r="E13" s="210" t="s">
        <v>86</v>
      </c>
      <c r="F13" s="56">
        <f t="shared" si="1"/>
        <v>0.69</v>
      </c>
      <c r="G13" s="56">
        <v>0.69</v>
      </c>
      <c r="H13" s="56"/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77</v>
      </c>
      <c r="B14" s="46" t="s">
        <v>82</v>
      </c>
      <c r="C14" s="46" t="s">
        <v>87</v>
      </c>
      <c r="D14" s="209" t="s">
        <v>80</v>
      </c>
      <c r="E14" s="210" t="s">
        <v>88</v>
      </c>
      <c r="F14" s="56">
        <f t="shared" si="1"/>
        <v>3.44</v>
      </c>
      <c r="G14" s="56">
        <v>0.94</v>
      </c>
      <c r="H14" s="56">
        <v>2.5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 t="s">
        <v>77</v>
      </c>
      <c r="B15" s="46" t="s">
        <v>87</v>
      </c>
      <c r="C15" s="46" t="s">
        <v>89</v>
      </c>
      <c r="D15" s="209" t="s">
        <v>80</v>
      </c>
      <c r="E15" s="210" t="s">
        <v>90</v>
      </c>
      <c r="F15" s="56">
        <f t="shared" si="1"/>
        <v>0.07</v>
      </c>
      <c r="G15" s="56">
        <v>0.07</v>
      </c>
      <c r="H15" s="56"/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 t="s">
        <v>77</v>
      </c>
      <c r="B16" s="46" t="s">
        <v>85</v>
      </c>
      <c r="C16" s="46" t="s">
        <v>91</v>
      </c>
      <c r="D16" s="209" t="s">
        <v>80</v>
      </c>
      <c r="E16" s="210" t="s">
        <v>92</v>
      </c>
      <c r="F16" s="56">
        <f t="shared" si="1"/>
        <v>0.3</v>
      </c>
      <c r="G16" s="56">
        <v>0.3</v>
      </c>
      <c r="H16" s="56"/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77</v>
      </c>
      <c r="B17" s="46" t="s">
        <v>93</v>
      </c>
      <c r="C17" s="46" t="s">
        <v>79</v>
      </c>
      <c r="D17" s="209" t="s">
        <v>80</v>
      </c>
      <c r="E17" s="210" t="s">
        <v>94</v>
      </c>
      <c r="F17" s="56">
        <f t="shared" si="1"/>
        <v>1.7</v>
      </c>
      <c r="G17" s="56"/>
      <c r="H17" s="56">
        <v>1.7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77</v>
      </c>
      <c r="B18" s="46" t="s">
        <v>95</v>
      </c>
      <c r="C18" s="46" t="s">
        <v>79</v>
      </c>
      <c r="D18" s="209" t="s">
        <v>80</v>
      </c>
      <c r="E18" s="210" t="s">
        <v>96</v>
      </c>
      <c r="F18" s="56">
        <f t="shared" si="1"/>
        <v>4.2</v>
      </c>
      <c r="G18" s="56"/>
      <c r="H18" s="56">
        <v>4.2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46" t="s">
        <v>77</v>
      </c>
      <c r="B19" s="46" t="s">
        <v>97</v>
      </c>
      <c r="C19" s="46" t="s">
        <v>98</v>
      </c>
      <c r="D19" s="209" t="s">
        <v>80</v>
      </c>
      <c r="E19" s="210" t="s">
        <v>99</v>
      </c>
      <c r="F19" s="56">
        <f t="shared" si="1"/>
        <v>1.1</v>
      </c>
      <c r="G19" s="56">
        <v>1.1</v>
      </c>
      <c r="H19" s="56"/>
      <c r="I19" s="59"/>
      <c r="J19" s="59"/>
      <c r="K19" s="59"/>
      <c r="L19" s="59"/>
      <c r="M19" s="59"/>
      <c r="N19" s="59"/>
      <c r="O19" s="59"/>
      <c r="P19" s="59"/>
      <c r="Q19" s="59"/>
      <c r="R19" s="56"/>
    </row>
    <row r="20" spans="1:18" ht="19.5" customHeight="1">
      <c r="A20" s="46" t="s">
        <v>77</v>
      </c>
      <c r="B20" s="46" t="s">
        <v>100</v>
      </c>
      <c r="C20" s="46" t="s">
        <v>98</v>
      </c>
      <c r="D20" s="209" t="s">
        <v>80</v>
      </c>
      <c r="E20" s="210" t="s">
        <v>101</v>
      </c>
      <c r="F20" s="56">
        <f t="shared" si="1"/>
        <v>2.5867</v>
      </c>
      <c r="G20" s="56"/>
      <c r="H20" s="56">
        <v>2.5867</v>
      </c>
      <c r="I20" s="59"/>
      <c r="J20" s="59"/>
      <c r="K20" s="59"/>
      <c r="L20" s="59"/>
      <c r="M20" s="59"/>
      <c r="N20" s="59"/>
      <c r="O20" s="59"/>
      <c r="P20" s="59"/>
      <c r="Q20" s="59"/>
      <c r="R20" s="56"/>
    </row>
    <row r="21" spans="1:18" ht="19.5" customHeight="1">
      <c r="A21" s="46" t="s">
        <v>102</v>
      </c>
      <c r="B21" s="46" t="s">
        <v>79</v>
      </c>
      <c r="C21" s="46" t="s">
        <v>103</v>
      </c>
      <c r="D21" s="209" t="s">
        <v>80</v>
      </c>
      <c r="E21" s="210" t="s">
        <v>104</v>
      </c>
      <c r="F21" s="56">
        <f t="shared" si="1"/>
        <v>0.02</v>
      </c>
      <c r="G21" s="56">
        <v>0.02</v>
      </c>
      <c r="H21" s="56"/>
      <c r="I21" s="59"/>
      <c r="J21" s="59"/>
      <c r="K21" s="59"/>
      <c r="L21" s="59"/>
      <c r="M21" s="59"/>
      <c r="N21" s="59"/>
      <c r="O21" s="59"/>
      <c r="P21" s="59"/>
      <c r="Q21" s="59"/>
      <c r="R21" s="56"/>
    </row>
    <row r="22" spans="1:18" ht="19.5" customHeight="1">
      <c r="A22" s="46" t="s">
        <v>105</v>
      </c>
      <c r="B22" s="46" t="s">
        <v>78</v>
      </c>
      <c r="C22" s="46" t="s">
        <v>106</v>
      </c>
      <c r="D22" s="209" t="s">
        <v>80</v>
      </c>
      <c r="E22" s="210" t="s">
        <v>107</v>
      </c>
      <c r="F22" s="56">
        <f t="shared" si="1"/>
        <v>0.04</v>
      </c>
      <c r="G22" s="56">
        <v>0.04</v>
      </c>
      <c r="H22" s="56"/>
      <c r="I22" s="59"/>
      <c r="J22" s="59"/>
      <c r="K22" s="59"/>
      <c r="L22" s="59"/>
      <c r="M22" s="59"/>
      <c r="N22" s="59"/>
      <c r="O22" s="59"/>
      <c r="P22" s="59"/>
      <c r="Q22" s="59"/>
      <c r="R22" s="56"/>
    </row>
    <row r="23" spans="1:18" ht="19.5" customHeight="1">
      <c r="A23" s="46" t="s">
        <v>108</v>
      </c>
      <c r="B23" s="46" t="s">
        <v>79</v>
      </c>
      <c r="C23" s="46" t="s">
        <v>78</v>
      </c>
      <c r="D23" s="209" t="s">
        <v>80</v>
      </c>
      <c r="E23" s="210" t="s">
        <v>109</v>
      </c>
      <c r="F23" s="56">
        <f t="shared" si="1"/>
        <v>0.79</v>
      </c>
      <c r="G23" s="56">
        <v>0.79</v>
      </c>
      <c r="H23" s="56"/>
      <c r="I23" s="59"/>
      <c r="J23" s="59"/>
      <c r="K23" s="59"/>
      <c r="L23" s="59"/>
      <c r="M23" s="59"/>
      <c r="N23" s="59"/>
      <c r="O23" s="59"/>
      <c r="P23" s="59"/>
      <c r="Q23" s="59"/>
      <c r="R23" s="56"/>
    </row>
    <row r="24" spans="1:18" ht="19.5" customHeight="1">
      <c r="A24" s="46" t="s">
        <v>108</v>
      </c>
      <c r="B24" s="46" t="s">
        <v>79</v>
      </c>
      <c r="C24" s="46" t="s">
        <v>87</v>
      </c>
      <c r="D24" s="209" t="s">
        <v>80</v>
      </c>
      <c r="E24" s="210" t="s">
        <v>110</v>
      </c>
      <c r="F24" s="56">
        <f t="shared" si="1"/>
        <v>33.222</v>
      </c>
      <c r="G24" s="56">
        <v>1.99</v>
      </c>
      <c r="H24" s="56">
        <v>31.232</v>
      </c>
      <c r="I24" s="59"/>
      <c r="J24" s="59"/>
      <c r="K24" s="59"/>
      <c r="L24" s="59"/>
      <c r="M24" s="59"/>
      <c r="N24" s="59"/>
      <c r="O24" s="59"/>
      <c r="P24" s="59"/>
      <c r="Q24" s="59"/>
      <c r="R24" s="56"/>
    </row>
    <row r="25" spans="1:18" ht="19.5" customHeight="1">
      <c r="A25" s="46" t="s">
        <v>108</v>
      </c>
      <c r="B25" s="46" t="s">
        <v>111</v>
      </c>
      <c r="C25" s="46" t="s">
        <v>111</v>
      </c>
      <c r="D25" s="209" t="s">
        <v>80</v>
      </c>
      <c r="E25" s="210" t="s">
        <v>112</v>
      </c>
      <c r="F25" s="56">
        <f t="shared" si="1"/>
        <v>23.3979</v>
      </c>
      <c r="G25" s="56"/>
      <c r="H25" s="56">
        <v>23.3979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</row>
    <row r="26" spans="1:18" ht="19.5" customHeight="1">
      <c r="A26" s="46" t="s">
        <v>108</v>
      </c>
      <c r="B26" s="46" t="s">
        <v>87</v>
      </c>
      <c r="C26" s="46" t="s">
        <v>78</v>
      </c>
      <c r="D26" s="209" t="s">
        <v>80</v>
      </c>
      <c r="E26" s="210" t="s">
        <v>113</v>
      </c>
      <c r="F26" s="56">
        <f t="shared" si="1"/>
        <v>1.272</v>
      </c>
      <c r="G26" s="56"/>
      <c r="H26" s="56">
        <v>1.272</v>
      </c>
      <c r="I26" s="59"/>
      <c r="J26" s="59"/>
      <c r="K26" s="59"/>
      <c r="L26" s="59"/>
      <c r="M26" s="59"/>
      <c r="N26" s="59"/>
      <c r="O26" s="59"/>
      <c r="P26" s="59"/>
      <c r="Q26" s="59"/>
      <c r="R26" s="56"/>
    </row>
    <row r="27" spans="1:18" ht="19.5" customHeight="1">
      <c r="A27" s="46" t="s">
        <v>108</v>
      </c>
      <c r="B27" s="46" t="s">
        <v>93</v>
      </c>
      <c r="C27" s="46" t="s">
        <v>98</v>
      </c>
      <c r="D27" s="209" t="s">
        <v>80</v>
      </c>
      <c r="E27" s="210" t="s">
        <v>114</v>
      </c>
      <c r="F27" s="56">
        <f t="shared" si="1"/>
        <v>4.609999999999999</v>
      </c>
      <c r="G27" s="56">
        <v>0.05</v>
      </c>
      <c r="H27" s="56">
        <v>4.56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</row>
    <row r="28" spans="1:18" ht="19.5" customHeight="1">
      <c r="A28" s="46" t="s">
        <v>108</v>
      </c>
      <c r="B28" s="46" t="s">
        <v>98</v>
      </c>
      <c r="C28" s="46" t="s">
        <v>78</v>
      </c>
      <c r="D28" s="209" t="s">
        <v>80</v>
      </c>
      <c r="E28" s="210" t="s">
        <v>115</v>
      </c>
      <c r="F28" s="56">
        <f t="shared" si="1"/>
        <v>0.912</v>
      </c>
      <c r="G28" s="56"/>
      <c r="H28" s="56">
        <v>0.912</v>
      </c>
      <c r="I28" s="59"/>
      <c r="J28" s="59"/>
      <c r="K28" s="59"/>
      <c r="L28" s="59"/>
      <c r="M28" s="59"/>
      <c r="N28" s="59"/>
      <c r="O28" s="59"/>
      <c r="P28" s="59"/>
      <c r="Q28" s="59"/>
      <c r="R28" s="56"/>
    </row>
    <row r="29" spans="1:18" ht="19.5" customHeight="1">
      <c r="A29" s="46" t="s">
        <v>116</v>
      </c>
      <c r="B29" s="46" t="s">
        <v>117</v>
      </c>
      <c r="C29" s="46" t="s">
        <v>118</v>
      </c>
      <c r="D29" s="209" t="s">
        <v>80</v>
      </c>
      <c r="E29" s="210" t="s">
        <v>119</v>
      </c>
      <c r="F29" s="56">
        <f t="shared" si="1"/>
        <v>0.07</v>
      </c>
      <c r="G29" s="56">
        <v>0.07</v>
      </c>
      <c r="H29" s="56"/>
      <c r="I29" s="59"/>
      <c r="J29" s="59"/>
      <c r="K29" s="59"/>
      <c r="L29" s="59"/>
      <c r="M29" s="59"/>
      <c r="N29" s="59"/>
      <c r="O29" s="59"/>
      <c r="P29" s="59"/>
      <c r="Q29" s="59"/>
      <c r="R29" s="56"/>
    </row>
    <row r="30" spans="1:18" ht="19.5" customHeight="1">
      <c r="A30" s="46" t="s">
        <v>116</v>
      </c>
      <c r="B30" s="46" t="s">
        <v>117</v>
      </c>
      <c r="C30" s="46" t="s">
        <v>98</v>
      </c>
      <c r="D30" s="209" t="s">
        <v>80</v>
      </c>
      <c r="E30" s="210" t="s">
        <v>120</v>
      </c>
      <c r="F30" s="56">
        <f t="shared" si="1"/>
        <v>0.87</v>
      </c>
      <c r="G30" s="56">
        <v>0.87</v>
      </c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6"/>
    </row>
    <row r="31" spans="1:18" ht="19.5" customHeight="1">
      <c r="A31" s="46" t="s">
        <v>116</v>
      </c>
      <c r="B31" s="46" t="s">
        <v>93</v>
      </c>
      <c r="C31" s="46" t="s">
        <v>78</v>
      </c>
      <c r="D31" s="209" t="s">
        <v>80</v>
      </c>
      <c r="E31" s="210" t="s">
        <v>121</v>
      </c>
      <c r="F31" s="56">
        <f t="shared" si="1"/>
        <v>13.0499</v>
      </c>
      <c r="G31" s="56"/>
      <c r="H31" s="56">
        <v>13.0499</v>
      </c>
      <c r="I31" s="59"/>
      <c r="J31" s="59"/>
      <c r="K31" s="59"/>
      <c r="L31" s="59"/>
      <c r="M31" s="59"/>
      <c r="N31" s="59"/>
      <c r="O31" s="59"/>
      <c r="P31" s="59"/>
      <c r="Q31" s="59"/>
      <c r="R31" s="56"/>
    </row>
    <row r="32" spans="1:18" ht="19.5" customHeight="1">
      <c r="A32" s="46" t="s">
        <v>122</v>
      </c>
      <c r="B32" s="46" t="s">
        <v>79</v>
      </c>
      <c r="C32" s="46" t="s">
        <v>78</v>
      </c>
      <c r="D32" s="209" t="s">
        <v>80</v>
      </c>
      <c r="E32" s="210" t="s">
        <v>123</v>
      </c>
      <c r="F32" s="56">
        <f t="shared" si="1"/>
        <v>0.38</v>
      </c>
      <c r="G32" s="56">
        <v>0.38</v>
      </c>
      <c r="H32" s="56"/>
      <c r="I32" s="59"/>
      <c r="J32" s="59"/>
      <c r="K32" s="59"/>
      <c r="L32" s="59"/>
      <c r="M32" s="59"/>
      <c r="N32" s="59"/>
      <c r="O32" s="59"/>
      <c r="P32" s="59"/>
      <c r="Q32" s="59"/>
      <c r="R32" s="56"/>
    </row>
    <row r="33" spans="1:18" ht="19.5" customHeight="1">
      <c r="A33" s="46" t="s">
        <v>122</v>
      </c>
      <c r="B33" s="46" t="s">
        <v>87</v>
      </c>
      <c r="C33" s="46" t="s">
        <v>89</v>
      </c>
      <c r="D33" s="209" t="s">
        <v>80</v>
      </c>
      <c r="E33" s="210" t="s">
        <v>124</v>
      </c>
      <c r="F33" s="56">
        <f t="shared" si="1"/>
        <v>7.38</v>
      </c>
      <c r="G33" s="56">
        <v>7.38</v>
      </c>
      <c r="H33" s="56"/>
      <c r="I33" s="59"/>
      <c r="J33" s="59"/>
      <c r="K33" s="59"/>
      <c r="L33" s="59"/>
      <c r="M33" s="59"/>
      <c r="N33" s="59"/>
      <c r="O33" s="59"/>
      <c r="P33" s="59"/>
      <c r="Q33" s="59"/>
      <c r="R33" s="56"/>
    </row>
    <row r="34" spans="1:18" ht="19.5" customHeight="1">
      <c r="A34" s="46" t="s">
        <v>122</v>
      </c>
      <c r="B34" s="46" t="s">
        <v>87</v>
      </c>
      <c r="C34" s="46" t="s">
        <v>98</v>
      </c>
      <c r="D34" s="209" t="s">
        <v>80</v>
      </c>
      <c r="E34" s="210" t="s">
        <v>125</v>
      </c>
      <c r="F34" s="56">
        <f t="shared" si="1"/>
        <v>5</v>
      </c>
      <c r="G34" s="56">
        <v>5</v>
      </c>
      <c r="H34" s="56"/>
      <c r="I34" s="59"/>
      <c r="J34" s="59"/>
      <c r="K34" s="59"/>
      <c r="L34" s="59"/>
      <c r="M34" s="59"/>
      <c r="N34" s="59"/>
      <c r="O34" s="59"/>
      <c r="P34" s="59"/>
      <c r="Q34" s="59"/>
      <c r="R34" s="56"/>
    </row>
    <row r="35" spans="1:18" ht="19.5" customHeight="1">
      <c r="A35" s="46" t="s">
        <v>126</v>
      </c>
      <c r="B35" s="46" t="s">
        <v>78</v>
      </c>
      <c r="C35" s="46" t="s">
        <v>87</v>
      </c>
      <c r="D35" s="209" t="s">
        <v>80</v>
      </c>
      <c r="E35" s="210" t="s">
        <v>127</v>
      </c>
      <c r="F35" s="56">
        <f t="shared" si="1"/>
        <v>2.8</v>
      </c>
      <c r="G35" s="56">
        <v>2.8</v>
      </c>
      <c r="H35" s="56"/>
      <c r="I35" s="59"/>
      <c r="J35" s="59"/>
      <c r="K35" s="59"/>
      <c r="L35" s="59"/>
      <c r="M35" s="59"/>
      <c r="N35" s="59"/>
      <c r="O35" s="59"/>
      <c r="P35" s="59"/>
      <c r="Q35" s="59"/>
      <c r="R35" s="56"/>
    </row>
    <row r="36" spans="1:18" ht="19.5" customHeight="1">
      <c r="A36" s="46" t="s">
        <v>126</v>
      </c>
      <c r="B36" s="46" t="s">
        <v>78</v>
      </c>
      <c r="C36" s="46" t="s">
        <v>128</v>
      </c>
      <c r="D36" s="209" t="s">
        <v>80</v>
      </c>
      <c r="E36" s="210" t="s">
        <v>129</v>
      </c>
      <c r="F36" s="56">
        <f t="shared" si="1"/>
        <v>70</v>
      </c>
      <c r="G36" s="56">
        <v>70</v>
      </c>
      <c r="H36" s="56"/>
      <c r="I36" s="59"/>
      <c r="J36" s="59"/>
      <c r="K36" s="59"/>
      <c r="L36" s="59"/>
      <c r="M36" s="59"/>
      <c r="N36" s="59"/>
      <c r="O36" s="59"/>
      <c r="P36" s="59"/>
      <c r="Q36" s="59"/>
      <c r="R36" s="56"/>
    </row>
    <row r="37" spans="1:18" ht="19.5" customHeight="1">
      <c r="A37" s="46" t="s">
        <v>126</v>
      </c>
      <c r="B37" s="46" t="s">
        <v>78</v>
      </c>
      <c r="C37" s="46" t="s">
        <v>130</v>
      </c>
      <c r="D37" s="209" t="s">
        <v>80</v>
      </c>
      <c r="E37" s="210" t="s">
        <v>131</v>
      </c>
      <c r="F37" s="56">
        <f t="shared" si="1"/>
        <v>2.86</v>
      </c>
      <c r="G37" s="56">
        <v>2.86</v>
      </c>
      <c r="H37" s="56"/>
      <c r="I37" s="59"/>
      <c r="J37" s="59"/>
      <c r="K37" s="59"/>
      <c r="L37" s="59"/>
      <c r="M37" s="59"/>
      <c r="N37" s="59"/>
      <c r="O37" s="59"/>
      <c r="P37" s="59"/>
      <c r="Q37" s="59"/>
      <c r="R37" s="56"/>
    </row>
    <row r="38" spans="1:18" ht="19.5" customHeight="1">
      <c r="A38" s="46" t="s">
        <v>126</v>
      </c>
      <c r="B38" s="46" t="s">
        <v>111</v>
      </c>
      <c r="C38" s="46" t="s">
        <v>98</v>
      </c>
      <c r="D38" s="209" t="s">
        <v>80</v>
      </c>
      <c r="E38" s="210" t="s">
        <v>132</v>
      </c>
      <c r="F38" s="56">
        <f t="shared" si="1"/>
        <v>2.57</v>
      </c>
      <c r="G38" s="56">
        <v>2.57</v>
      </c>
      <c r="H38" s="56"/>
      <c r="I38" s="59"/>
      <c r="J38" s="59"/>
      <c r="K38" s="59"/>
      <c r="L38" s="59"/>
      <c r="M38" s="59"/>
      <c r="N38" s="59"/>
      <c r="O38" s="59"/>
      <c r="P38" s="59"/>
      <c r="Q38" s="59"/>
      <c r="R38" s="56"/>
    </row>
    <row r="39" spans="1:18" ht="19.5" customHeight="1">
      <c r="A39" s="46" t="s">
        <v>126</v>
      </c>
      <c r="B39" s="46" t="s">
        <v>117</v>
      </c>
      <c r="C39" s="46" t="s">
        <v>111</v>
      </c>
      <c r="D39" s="209" t="s">
        <v>80</v>
      </c>
      <c r="E39" s="210" t="s">
        <v>133</v>
      </c>
      <c r="F39" s="56">
        <f t="shared" si="1"/>
        <v>275</v>
      </c>
      <c r="G39" s="56"/>
      <c r="H39" s="56">
        <v>275</v>
      </c>
      <c r="I39" s="59"/>
      <c r="J39" s="59"/>
      <c r="K39" s="59"/>
      <c r="L39" s="59"/>
      <c r="M39" s="59"/>
      <c r="N39" s="59"/>
      <c r="O39" s="59"/>
      <c r="P39" s="59"/>
      <c r="Q39" s="59"/>
      <c r="R39" s="56"/>
    </row>
    <row r="40" spans="1:18" ht="19.5" customHeight="1">
      <c r="A40" s="46" t="s">
        <v>134</v>
      </c>
      <c r="B40" s="46" t="s">
        <v>79</v>
      </c>
      <c r="C40" s="46" t="s">
        <v>78</v>
      </c>
      <c r="D40" s="209" t="s">
        <v>80</v>
      </c>
      <c r="E40" s="210" t="s">
        <v>135</v>
      </c>
      <c r="F40" s="56">
        <f t="shared" si="1"/>
        <v>18.2886</v>
      </c>
      <c r="G40" s="56">
        <v>0.74</v>
      </c>
      <c r="H40" s="56">
        <v>17.5486</v>
      </c>
      <c r="I40" s="59"/>
      <c r="J40" s="59"/>
      <c r="K40" s="59"/>
      <c r="L40" s="59"/>
      <c r="M40" s="59"/>
      <c r="N40" s="59"/>
      <c r="O40" s="59"/>
      <c r="P40" s="59"/>
      <c r="Q40" s="59"/>
      <c r="R40" s="56"/>
    </row>
    <row r="41" spans="1:18" ht="19.5" customHeight="1">
      <c r="A41" s="46" t="s">
        <v>136</v>
      </c>
      <c r="B41" s="46" t="s">
        <v>78</v>
      </c>
      <c r="C41" s="46" t="s">
        <v>85</v>
      </c>
      <c r="D41" s="209" t="s">
        <v>80</v>
      </c>
      <c r="E41" s="210" t="s">
        <v>137</v>
      </c>
      <c r="F41" s="56">
        <f t="shared" si="1"/>
        <v>6.15</v>
      </c>
      <c r="G41" s="56">
        <v>0.25</v>
      </c>
      <c r="H41" s="56">
        <v>5.9</v>
      </c>
      <c r="I41" s="59"/>
      <c r="J41" s="59"/>
      <c r="K41" s="59"/>
      <c r="L41" s="59"/>
      <c r="M41" s="59"/>
      <c r="N41" s="59"/>
      <c r="O41" s="59"/>
      <c r="P41" s="59"/>
      <c r="Q41" s="59"/>
      <c r="R41" s="56"/>
    </row>
    <row r="42" spans="1:18" ht="19.5" customHeight="1">
      <c r="A42" s="46" t="s">
        <v>138</v>
      </c>
      <c r="B42" s="46" t="s">
        <v>98</v>
      </c>
      <c r="C42" s="46" t="s">
        <v>78</v>
      </c>
      <c r="D42" s="209" t="s">
        <v>80</v>
      </c>
      <c r="E42" s="210" t="s">
        <v>139</v>
      </c>
      <c r="F42" s="56">
        <f t="shared" si="1"/>
        <v>4.2</v>
      </c>
      <c r="G42" s="56"/>
      <c r="H42" s="56">
        <v>4.2</v>
      </c>
      <c r="I42" s="59"/>
      <c r="J42" s="59"/>
      <c r="K42" s="59"/>
      <c r="L42" s="59"/>
      <c r="M42" s="59"/>
      <c r="N42" s="59"/>
      <c r="O42" s="59"/>
      <c r="P42" s="59"/>
      <c r="Q42" s="59"/>
      <c r="R42" s="56"/>
    </row>
    <row r="43" spans="1:18" ht="19.5" customHeight="1">
      <c r="A43" s="46"/>
      <c r="B43" s="46"/>
      <c r="C43" s="46"/>
      <c r="D43" s="209" t="s">
        <v>140</v>
      </c>
      <c r="E43" s="210" t="s">
        <v>141</v>
      </c>
      <c r="F43" s="56">
        <f t="shared" si="1"/>
        <v>110.4452</v>
      </c>
      <c r="G43" s="56">
        <f>SUM(G44:G46)</f>
        <v>1.16</v>
      </c>
      <c r="H43" s="56">
        <v>109.2852</v>
      </c>
      <c r="I43" s="59"/>
      <c r="J43" s="59"/>
      <c r="K43" s="59"/>
      <c r="L43" s="59"/>
      <c r="M43" s="59"/>
      <c r="N43" s="59"/>
      <c r="O43" s="59"/>
      <c r="P43" s="59"/>
      <c r="Q43" s="59"/>
      <c r="R43" s="56"/>
    </row>
    <row r="44" spans="1:18" ht="19.5" customHeight="1">
      <c r="A44" s="46" t="s">
        <v>77</v>
      </c>
      <c r="B44" s="46" t="s">
        <v>82</v>
      </c>
      <c r="C44" s="46" t="s">
        <v>78</v>
      </c>
      <c r="D44" s="209" t="s">
        <v>142</v>
      </c>
      <c r="E44" s="210" t="s">
        <v>83</v>
      </c>
      <c r="F44" s="56">
        <f t="shared" si="1"/>
        <v>96.7882</v>
      </c>
      <c r="G44" s="56"/>
      <c r="H44" s="56">
        <v>96.7882</v>
      </c>
      <c r="I44" s="59"/>
      <c r="J44" s="59"/>
      <c r="K44" s="59"/>
      <c r="L44" s="59"/>
      <c r="M44" s="59"/>
      <c r="N44" s="59"/>
      <c r="O44" s="59"/>
      <c r="P44" s="59"/>
      <c r="Q44" s="59"/>
      <c r="R44" s="56"/>
    </row>
    <row r="45" spans="1:18" ht="19.5" customHeight="1">
      <c r="A45" s="46" t="s">
        <v>77</v>
      </c>
      <c r="B45" s="46" t="s">
        <v>85</v>
      </c>
      <c r="C45" s="46" t="s">
        <v>91</v>
      </c>
      <c r="D45" s="209" t="s">
        <v>142</v>
      </c>
      <c r="E45" s="210" t="s">
        <v>92</v>
      </c>
      <c r="F45" s="56">
        <f t="shared" si="1"/>
        <v>3.3600000000000003</v>
      </c>
      <c r="G45" s="56">
        <v>1.16</v>
      </c>
      <c r="H45" s="56">
        <v>2.2</v>
      </c>
      <c r="I45" s="59"/>
      <c r="J45" s="59"/>
      <c r="K45" s="59"/>
      <c r="L45" s="59"/>
      <c r="M45" s="59"/>
      <c r="N45" s="59"/>
      <c r="O45" s="59"/>
      <c r="P45" s="59"/>
      <c r="Q45" s="59"/>
      <c r="R45" s="56"/>
    </row>
    <row r="46" spans="1:18" ht="19.5" customHeight="1">
      <c r="A46" s="46" t="s">
        <v>134</v>
      </c>
      <c r="B46" s="46" t="s">
        <v>79</v>
      </c>
      <c r="C46" s="46" t="s">
        <v>78</v>
      </c>
      <c r="D46" s="209" t="s">
        <v>142</v>
      </c>
      <c r="E46" s="210" t="s">
        <v>135</v>
      </c>
      <c r="F46" s="56">
        <f t="shared" si="1"/>
        <v>10.297</v>
      </c>
      <c r="G46" s="56"/>
      <c r="H46" s="56">
        <v>10.297</v>
      </c>
      <c r="I46" s="59"/>
      <c r="J46" s="59"/>
      <c r="K46" s="59"/>
      <c r="L46" s="59"/>
      <c r="M46" s="59"/>
      <c r="N46" s="59"/>
      <c r="O46" s="59"/>
      <c r="P46" s="59"/>
      <c r="Q46" s="59"/>
      <c r="R46" s="56"/>
    </row>
    <row r="47" spans="1:18" ht="19.5" customHeight="1">
      <c r="A47" s="46"/>
      <c r="B47" s="46"/>
      <c r="C47" s="46"/>
      <c r="D47" s="209" t="s">
        <v>143</v>
      </c>
      <c r="E47" s="210" t="s">
        <v>144</v>
      </c>
      <c r="F47" s="56">
        <f t="shared" si="1"/>
        <v>23.222</v>
      </c>
      <c r="G47" s="56">
        <f>SUM(G48:G49)</f>
        <v>0</v>
      </c>
      <c r="H47" s="56">
        <v>23.222</v>
      </c>
      <c r="I47" s="59"/>
      <c r="J47" s="59"/>
      <c r="K47" s="59"/>
      <c r="L47" s="59"/>
      <c r="M47" s="59"/>
      <c r="N47" s="59"/>
      <c r="O47" s="59"/>
      <c r="P47" s="59"/>
      <c r="Q47" s="59"/>
      <c r="R47" s="56"/>
    </row>
    <row r="48" spans="1:18" ht="19.5" customHeight="1">
      <c r="A48" s="46" t="s">
        <v>77</v>
      </c>
      <c r="B48" s="46" t="s">
        <v>82</v>
      </c>
      <c r="C48" s="46" t="s">
        <v>78</v>
      </c>
      <c r="D48" s="209" t="s">
        <v>145</v>
      </c>
      <c r="E48" s="210" t="s">
        <v>83</v>
      </c>
      <c r="F48" s="56">
        <f t="shared" si="1"/>
        <v>15.372</v>
      </c>
      <c r="G48" s="56"/>
      <c r="H48" s="56">
        <v>15.372</v>
      </c>
      <c r="I48" s="59"/>
      <c r="J48" s="59"/>
      <c r="K48" s="59"/>
      <c r="L48" s="59"/>
      <c r="M48" s="59"/>
      <c r="N48" s="59"/>
      <c r="O48" s="59"/>
      <c r="P48" s="59"/>
      <c r="Q48" s="59"/>
      <c r="R48" s="56"/>
    </row>
    <row r="49" spans="1:18" ht="19.5" customHeight="1">
      <c r="A49" s="46" t="s">
        <v>77</v>
      </c>
      <c r="B49" s="46" t="s">
        <v>82</v>
      </c>
      <c r="C49" s="46" t="s">
        <v>85</v>
      </c>
      <c r="D49" s="209" t="s">
        <v>145</v>
      </c>
      <c r="E49" s="210" t="s">
        <v>146</v>
      </c>
      <c r="F49" s="56">
        <f t="shared" si="1"/>
        <v>7.85</v>
      </c>
      <c r="G49" s="56"/>
      <c r="H49" s="56">
        <v>7.85</v>
      </c>
      <c r="I49" s="59"/>
      <c r="J49" s="59"/>
      <c r="K49" s="59"/>
      <c r="L49" s="59"/>
      <c r="M49" s="59"/>
      <c r="N49" s="59"/>
      <c r="O49" s="59"/>
      <c r="P49" s="59"/>
      <c r="Q49" s="59"/>
      <c r="R49" s="56"/>
    </row>
    <row r="50" spans="1:18" ht="19.5" customHeight="1">
      <c r="A50" s="46"/>
      <c r="B50" s="46"/>
      <c r="C50" s="46"/>
      <c r="D50" s="209" t="s">
        <v>147</v>
      </c>
      <c r="E50" s="210" t="s">
        <v>148</v>
      </c>
      <c r="F50" s="56">
        <f t="shared" si="1"/>
        <v>8.3208</v>
      </c>
      <c r="G50" s="56">
        <f>SUM(G51)</f>
        <v>0</v>
      </c>
      <c r="H50" s="56">
        <v>8.3208</v>
      </c>
      <c r="I50" s="59"/>
      <c r="J50" s="59"/>
      <c r="K50" s="59"/>
      <c r="L50" s="59"/>
      <c r="M50" s="59"/>
      <c r="N50" s="59"/>
      <c r="O50" s="59"/>
      <c r="P50" s="59"/>
      <c r="Q50" s="59"/>
      <c r="R50" s="56"/>
    </row>
    <row r="51" spans="1:18" ht="19.5" customHeight="1">
      <c r="A51" s="46" t="s">
        <v>77</v>
      </c>
      <c r="B51" s="46" t="s">
        <v>82</v>
      </c>
      <c r="C51" s="46" t="s">
        <v>78</v>
      </c>
      <c r="D51" s="209" t="s">
        <v>149</v>
      </c>
      <c r="E51" s="210" t="s">
        <v>83</v>
      </c>
      <c r="F51" s="56">
        <f t="shared" si="1"/>
        <v>8.3208</v>
      </c>
      <c r="G51" s="56"/>
      <c r="H51" s="56">
        <v>8.3208</v>
      </c>
      <c r="I51" s="56"/>
      <c r="J51" s="56"/>
      <c r="K51" s="59"/>
      <c r="L51" s="59"/>
      <c r="M51" s="59"/>
      <c r="N51" s="59"/>
      <c r="O51" s="59"/>
      <c r="P51" s="59"/>
      <c r="Q51" s="59"/>
      <c r="R51" s="56"/>
    </row>
    <row r="52" spans="1:18" ht="19.5" customHeight="1">
      <c r="A52" s="46"/>
      <c r="B52" s="46"/>
      <c r="C52" s="46"/>
      <c r="D52" s="209" t="s">
        <v>150</v>
      </c>
      <c r="E52" s="210" t="s">
        <v>151</v>
      </c>
      <c r="F52" s="56">
        <f t="shared" si="1"/>
        <v>10</v>
      </c>
      <c r="G52" s="56">
        <f>SUM(G53:G57)</f>
        <v>7.999999999999999</v>
      </c>
      <c r="H52" s="56">
        <v>2</v>
      </c>
      <c r="I52" s="56"/>
      <c r="J52" s="56"/>
      <c r="K52" s="59"/>
      <c r="L52" s="59"/>
      <c r="M52" s="59"/>
      <c r="N52" s="59"/>
      <c r="O52" s="59"/>
      <c r="P52" s="59"/>
      <c r="Q52" s="59"/>
      <c r="R52" s="56"/>
    </row>
    <row r="53" spans="1:18" ht="19.5" customHeight="1">
      <c r="A53" s="46" t="s">
        <v>77</v>
      </c>
      <c r="B53" s="46" t="s">
        <v>82</v>
      </c>
      <c r="C53" s="46" t="s">
        <v>79</v>
      </c>
      <c r="D53" s="209" t="s">
        <v>150</v>
      </c>
      <c r="E53" s="210" t="s">
        <v>84</v>
      </c>
      <c r="F53" s="56">
        <f t="shared" si="1"/>
        <v>2</v>
      </c>
      <c r="G53" s="56">
        <v>2</v>
      </c>
      <c r="H53" s="56"/>
      <c r="I53" s="56"/>
      <c r="J53" s="56"/>
      <c r="K53" s="59"/>
      <c r="L53" s="59"/>
      <c r="M53" s="59"/>
      <c r="N53" s="59"/>
      <c r="O53" s="59"/>
      <c r="P53" s="59"/>
      <c r="Q53" s="59"/>
      <c r="R53" s="56"/>
    </row>
    <row r="54" spans="1:18" ht="19.5" customHeight="1">
      <c r="A54" s="46" t="s">
        <v>108</v>
      </c>
      <c r="B54" s="46" t="s">
        <v>79</v>
      </c>
      <c r="C54" s="46" t="s">
        <v>78</v>
      </c>
      <c r="D54" s="209" t="s">
        <v>152</v>
      </c>
      <c r="E54" s="210" t="s">
        <v>153</v>
      </c>
      <c r="F54" s="56">
        <f t="shared" si="1"/>
        <v>2.46</v>
      </c>
      <c r="G54" s="56">
        <v>0.46</v>
      </c>
      <c r="H54" s="56">
        <v>2</v>
      </c>
      <c r="I54" s="56"/>
      <c r="J54" s="56"/>
      <c r="K54" s="59"/>
      <c r="L54" s="59"/>
      <c r="M54" s="59"/>
      <c r="N54" s="59"/>
      <c r="O54" s="59"/>
      <c r="P54" s="59"/>
      <c r="Q54" s="59"/>
      <c r="R54" s="56"/>
    </row>
    <row r="55" spans="1:18" ht="19.5" customHeight="1">
      <c r="A55" s="46" t="s">
        <v>108</v>
      </c>
      <c r="B55" s="46" t="s">
        <v>87</v>
      </c>
      <c r="C55" s="46" t="s">
        <v>78</v>
      </c>
      <c r="D55" s="209" t="s">
        <v>152</v>
      </c>
      <c r="E55" s="210" t="s">
        <v>113</v>
      </c>
      <c r="F55" s="56">
        <f t="shared" si="1"/>
        <v>0.92</v>
      </c>
      <c r="G55" s="56">
        <v>0.92</v>
      </c>
      <c r="H55" s="56"/>
      <c r="I55" s="56"/>
      <c r="J55" s="56"/>
      <c r="K55" s="59"/>
      <c r="L55" s="59"/>
      <c r="M55" s="59"/>
      <c r="N55" s="59"/>
      <c r="O55" s="59"/>
      <c r="P55" s="59"/>
      <c r="Q55" s="59"/>
      <c r="R55" s="56"/>
    </row>
    <row r="56" spans="1:18" ht="19.5" customHeight="1">
      <c r="A56" s="46" t="s">
        <v>108</v>
      </c>
      <c r="B56" s="46" t="s">
        <v>87</v>
      </c>
      <c r="C56" s="46" t="s">
        <v>111</v>
      </c>
      <c r="D56" s="209" t="s">
        <v>152</v>
      </c>
      <c r="E56" s="210" t="s">
        <v>154</v>
      </c>
      <c r="F56" s="56">
        <f t="shared" si="1"/>
        <v>3.23</v>
      </c>
      <c r="G56" s="56">
        <v>3.23</v>
      </c>
      <c r="H56" s="56"/>
      <c r="I56" s="56"/>
      <c r="J56" s="56"/>
      <c r="K56" s="59"/>
      <c r="L56" s="59"/>
      <c r="M56" s="59"/>
      <c r="N56" s="59"/>
      <c r="O56" s="59"/>
      <c r="P56" s="59"/>
      <c r="Q56" s="59"/>
      <c r="R56" s="56"/>
    </row>
    <row r="57" spans="1:18" ht="19.5" customHeight="1">
      <c r="A57" s="46" t="s">
        <v>116</v>
      </c>
      <c r="B57" s="46" t="s">
        <v>89</v>
      </c>
      <c r="C57" s="46" t="s">
        <v>98</v>
      </c>
      <c r="D57" s="209" t="s">
        <v>152</v>
      </c>
      <c r="E57" s="210" t="s">
        <v>155</v>
      </c>
      <c r="F57" s="56">
        <f t="shared" si="1"/>
        <v>1.39</v>
      </c>
      <c r="G57" s="56">
        <v>1.39</v>
      </c>
      <c r="H57" s="56"/>
      <c r="I57" s="56"/>
      <c r="J57" s="56"/>
      <c r="K57" s="59"/>
      <c r="L57" s="59"/>
      <c r="M57" s="59"/>
      <c r="N57" s="59"/>
      <c r="O57" s="59"/>
      <c r="P57" s="59"/>
      <c r="Q57" s="59"/>
      <c r="R57" s="56"/>
    </row>
    <row r="58" spans="1:18" ht="19.5" customHeight="1">
      <c r="A58" s="46"/>
      <c r="B58" s="46"/>
      <c r="C58" s="46"/>
      <c r="D58" s="209" t="s">
        <v>156</v>
      </c>
      <c r="E58" s="210" t="s">
        <v>157</v>
      </c>
      <c r="F58" s="56">
        <f t="shared" si="1"/>
        <v>1.14</v>
      </c>
      <c r="G58" s="56">
        <f>G59</f>
        <v>1.14</v>
      </c>
      <c r="H58" s="56"/>
      <c r="I58" s="56"/>
      <c r="J58" s="56"/>
      <c r="K58" s="59"/>
      <c r="L58" s="59"/>
      <c r="M58" s="59"/>
      <c r="N58" s="59"/>
      <c r="O58" s="59"/>
      <c r="P58" s="59"/>
      <c r="Q58" s="59"/>
      <c r="R58" s="56"/>
    </row>
    <row r="59" spans="1:18" ht="39.75" customHeight="1">
      <c r="A59" s="46" t="s">
        <v>122</v>
      </c>
      <c r="B59" s="46" t="s">
        <v>87</v>
      </c>
      <c r="C59" s="46" t="s">
        <v>78</v>
      </c>
      <c r="D59" s="209" t="s">
        <v>156</v>
      </c>
      <c r="E59" s="210" t="s">
        <v>158</v>
      </c>
      <c r="F59" s="56">
        <f t="shared" si="1"/>
        <v>1.14</v>
      </c>
      <c r="G59" s="56">
        <v>1.14</v>
      </c>
      <c r="H59" s="56"/>
      <c r="I59" s="56"/>
      <c r="J59" s="56"/>
      <c r="K59" s="59"/>
      <c r="L59" s="59"/>
      <c r="M59" s="59"/>
      <c r="N59" s="59"/>
      <c r="O59" s="59"/>
      <c r="P59" s="59"/>
      <c r="Q59" s="59"/>
      <c r="R59" s="56"/>
    </row>
    <row r="60" spans="1:18" ht="19.5" customHeight="1">
      <c r="A60" s="46"/>
      <c r="B60" s="46"/>
      <c r="C60" s="46"/>
      <c r="D60" s="209" t="s">
        <v>159</v>
      </c>
      <c r="E60" s="210" t="s">
        <v>160</v>
      </c>
      <c r="F60" s="56">
        <f t="shared" si="1"/>
        <v>7.65</v>
      </c>
      <c r="G60" s="56">
        <f>SUM(G61:G62)</f>
        <v>2.75</v>
      </c>
      <c r="H60" s="56">
        <v>4.9</v>
      </c>
      <c r="I60" s="56"/>
      <c r="J60" s="56"/>
      <c r="K60" s="59"/>
      <c r="L60" s="59"/>
      <c r="M60" s="59"/>
      <c r="N60" s="59"/>
      <c r="O60" s="59"/>
      <c r="P60" s="59"/>
      <c r="Q60" s="59"/>
      <c r="R60" s="56"/>
    </row>
    <row r="61" spans="1:18" ht="19.5" customHeight="1">
      <c r="A61" s="46" t="s">
        <v>77</v>
      </c>
      <c r="B61" s="46" t="s">
        <v>85</v>
      </c>
      <c r="C61" s="46" t="s">
        <v>91</v>
      </c>
      <c r="D61" s="209" t="s">
        <v>161</v>
      </c>
      <c r="E61" s="210" t="s">
        <v>92</v>
      </c>
      <c r="F61" s="56">
        <f t="shared" si="1"/>
        <v>6.28</v>
      </c>
      <c r="G61" s="56">
        <v>1.38</v>
      </c>
      <c r="H61" s="56">
        <v>4.9</v>
      </c>
      <c r="I61" s="56"/>
      <c r="J61" s="56"/>
      <c r="K61" s="59"/>
      <c r="L61" s="59"/>
      <c r="M61" s="59"/>
      <c r="N61" s="59"/>
      <c r="O61" s="59"/>
      <c r="P61" s="59"/>
      <c r="Q61" s="59"/>
      <c r="R61" s="56"/>
    </row>
    <row r="62" spans="1:18" ht="19.5" customHeight="1">
      <c r="A62" s="46" t="s">
        <v>116</v>
      </c>
      <c r="B62" s="46" t="s">
        <v>85</v>
      </c>
      <c r="C62" s="46" t="s">
        <v>87</v>
      </c>
      <c r="D62" s="209" t="s">
        <v>161</v>
      </c>
      <c r="E62" s="210" t="s">
        <v>162</v>
      </c>
      <c r="F62" s="56">
        <f t="shared" si="1"/>
        <v>1.37</v>
      </c>
      <c r="G62" s="56">
        <v>1.37</v>
      </c>
      <c r="H62" s="56"/>
      <c r="I62" s="56"/>
      <c r="J62" s="56"/>
      <c r="K62" s="59"/>
      <c r="L62" s="59"/>
      <c r="M62" s="59"/>
      <c r="N62" s="59"/>
      <c r="O62" s="59"/>
      <c r="P62" s="59"/>
      <c r="Q62" s="59"/>
      <c r="R62" s="56"/>
    </row>
    <row r="63" spans="1:18" ht="19.5" customHeight="1">
      <c r="A63" s="46"/>
      <c r="B63" s="46"/>
      <c r="C63" s="46"/>
      <c r="D63" s="209" t="s">
        <v>163</v>
      </c>
      <c r="E63" s="210" t="s">
        <v>164</v>
      </c>
      <c r="F63" s="56">
        <f t="shared" si="1"/>
        <v>1.65</v>
      </c>
      <c r="G63" s="56">
        <f>SUM(G64)</f>
        <v>0</v>
      </c>
      <c r="H63" s="56">
        <v>1.65</v>
      </c>
      <c r="I63" s="56"/>
      <c r="J63" s="56"/>
      <c r="K63" s="59"/>
      <c r="L63" s="59"/>
      <c r="M63" s="59"/>
      <c r="N63" s="59"/>
      <c r="O63" s="59"/>
      <c r="P63" s="59"/>
      <c r="Q63" s="59"/>
      <c r="R63" s="56"/>
    </row>
    <row r="64" spans="1:18" ht="19.5" customHeight="1">
      <c r="A64" s="46" t="s">
        <v>136</v>
      </c>
      <c r="B64" s="46" t="s">
        <v>78</v>
      </c>
      <c r="C64" s="46" t="s">
        <v>85</v>
      </c>
      <c r="D64" s="209" t="s">
        <v>165</v>
      </c>
      <c r="E64" s="210" t="s">
        <v>137</v>
      </c>
      <c r="F64" s="56">
        <f t="shared" si="1"/>
        <v>1.65</v>
      </c>
      <c r="G64" s="56"/>
      <c r="H64" s="56">
        <v>1.65</v>
      </c>
      <c r="I64" s="56"/>
      <c r="J64" s="56"/>
      <c r="K64" s="59"/>
      <c r="L64" s="59"/>
      <c r="M64" s="59"/>
      <c r="N64" s="59"/>
      <c r="O64" s="59"/>
      <c r="P64" s="59"/>
      <c r="Q64" s="59"/>
      <c r="R64" s="5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65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3" width="11" style="0" customWidth="1"/>
    <col min="4" max="4" width="14.66015625" style="0" customWidth="1"/>
    <col min="5" max="5" width="38" style="0" customWidth="1"/>
    <col min="6" max="6" width="13.33203125" style="0" customWidth="1"/>
    <col min="7" max="8" width="15.66015625" style="0" customWidth="1"/>
    <col min="9" max="9" width="19.6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166</v>
      </c>
    </row>
    <row r="2" spans="1:10" ht="19.5" customHeight="1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168</v>
      </c>
      <c r="H4" s="17" t="s">
        <v>169</v>
      </c>
      <c r="I4" s="17" t="s">
        <v>170</v>
      </c>
      <c r="J4" s="17" t="s">
        <v>171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6" t="s">
        <v>53</v>
      </c>
      <c r="F8" s="56">
        <v>718.9304</v>
      </c>
      <c r="G8" s="58">
        <v>342.1117</v>
      </c>
      <c r="H8" s="56">
        <v>376.8187</v>
      </c>
      <c r="I8" s="200"/>
      <c r="J8" s="108"/>
    </row>
    <row r="9" spans="1:10" ht="19.5" customHeight="1">
      <c r="A9" s="46"/>
      <c r="B9" s="46"/>
      <c r="C9" s="46"/>
      <c r="D9" s="46" t="s">
        <v>75</v>
      </c>
      <c r="E9" s="106" t="s">
        <v>76</v>
      </c>
      <c r="F9" s="56">
        <v>569.5524</v>
      </c>
      <c r="G9" s="58">
        <v>211.3337</v>
      </c>
      <c r="H9" s="56">
        <v>358.2187</v>
      </c>
      <c r="I9" s="200"/>
      <c r="J9" s="108"/>
    </row>
    <row r="10" spans="1:10" ht="19.5" customHeight="1">
      <c r="A10" s="46" t="s">
        <v>77</v>
      </c>
      <c r="B10" s="46" t="s">
        <v>78</v>
      </c>
      <c r="C10" s="46" t="s">
        <v>79</v>
      </c>
      <c r="D10" s="46" t="s">
        <v>80</v>
      </c>
      <c r="E10" s="106" t="s">
        <v>81</v>
      </c>
      <c r="F10" s="56">
        <v>1.5</v>
      </c>
      <c r="G10" s="58">
        <v>0</v>
      </c>
      <c r="H10" s="56">
        <v>1.5</v>
      </c>
      <c r="I10" s="200"/>
      <c r="J10" s="108"/>
    </row>
    <row r="11" spans="1:10" ht="19.5" customHeight="1">
      <c r="A11" s="46" t="s">
        <v>77</v>
      </c>
      <c r="B11" s="46" t="s">
        <v>82</v>
      </c>
      <c r="C11" s="46" t="s">
        <v>78</v>
      </c>
      <c r="D11" s="46" t="s">
        <v>80</v>
      </c>
      <c r="E11" s="106" t="s">
        <v>83</v>
      </c>
      <c r="F11" s="56">
        <v>155.1533</v>
      </c>
      <c r="G11" s="58">
        <v>155.1533</v>
      </c>
      <c r="H11" s="56">
        <v>0</v>
      </c>
      <c r="I11" s="200"/>
      <c r="J11" s="108"/>
    </row>
    <row r="12" spans="1:10" ht="19.5" customHeight="1">
      <c r="A12" s="46" t="s">
        <v>77</v>
      </c>
      <c r="B12" s="46" t="s">
        <v>82</v>
      </c>
      <c r="C12" s="46" t="s">
        <v>79</v>
      </c>
      <c r="D12" s="46" t="s">
        <v>80</v>
      </c>
      <c r="E12" s="106" t="s">
        <v>84</v>
      </c>
      <c r="F12" s="56">
        <v>24.84</v>
      </c>
      <c r="G12" s="58">
        <v>0</v>
      </c>
      <c r="H12" s="56">
        <v>24.84</v>
      </c>
      <c r="I12" s="200"/>
      <c r="J12" s="108"/>
    </row>
    <row r="13" spans="1:10" ht="19.5" customHeight="1">
      <c r="A13" s="46" t="s">
        <v>77</v>
      </c>
      <c r="B13" s="46" t="s">
        <v>82</v>
      </c>
      <c r="C13" s="46" t="s">
        <v>87</v>
      </c>
      <c r="D13" s="46" t="s">
        <v>80</v>
      </c>
      <c r="E13" s="106" t="s">
        <v>88</v>
      </c>
      <c r="F13" s="56">
        <v>2.5</v>
      </c>
      <c r="G13" s="58">
        <v>0</v>
      </c>
      <c r="H13" s="56">
        <v>2.5</v>
      </c>
      <c r="I13" s="200"/>
      <c r="J13" s="108"/>
    </row>
    <row r="14" spans="1:10" ht="19.5" customHeight="1">
      <c r="A14" s="46" t="s">
        <v>77</v>
      </c>
      <c r="B14" s="46" t="s">
        <v>93</v>
      </c>
      <c r="C14" s="46" t="s">
        <v>79</v>
      </c>
      <c r="D14" s="46" t="s">
        <v>80</v>
      </c>
      <c r="E14" s="106" t="s">
        <v>94</v>
      </c>
      <c r="F14" s="56">
        <v>1.7</v>
      </c>
      <c r="G14" s="58">
        <v>0</v>
      </c>
      <c r="H14" s="56">
        <v>1.7</v>
      </c>
      <c r="I14" s="200"/>
      <c r="J14" s="108"/>
    </row>
    <row r="15" spans="1:10" ht="19.5" customHeight="1">
      <c r="A15" s="46" t="s">
        <v>77</v>
      </c>
      <c r="B15" s="46" t="s">
        <v>95</v>
      </c>
      <c r="C15" s="46" t="s">
        <v>79</v>
      </c>
      <c r="D15" s="46" t="s">
        <v>80</v>
      </c>
      <c r="E15" s="106" t="s">
        <v>96</v>
      </c>
      <c r="F15" s="56">
        <v>4.2</v>
      </c>
      <c r="G15" s="58">
        <v>0</v>
      </c>
      <c r="H15" s="56">
        <v>4.2</v>
      </c>
      <c r="I15" s="200"/>
      <c r="J15" s="108"/>
    </row>
    <row r="16" spans="1:10" ht="19.5" customHeight="1">
      <c r="A16" s="46" t="s">
        <v>77</v>
      </c>
      <c r="B16" s="46" t="s">
        <v>100</v>
      </c>
      <c r="C16" s="46" t="s">
        <v>98</v>
      </c>
      <c r="D16" s="46" t="s">
        <v>80</v>
      </c>
      <c r="E16" s="106" t="s">
        <v>101</v>
      </c>
      <c r="F16" s="56">
        <v>2.5867</v>
      </c>
      <c r="G16" s="58">
        <v>0</v>
      </c>
      <c r="H16" s="56">
        <v>2.5867</v>
      </c>
      <c r="I16" s="200"/>
      <c r="J16" s="108"/>
    </row>
    <row r="17" spans="1:10" ht="19.5" customHeight="1">
      <c r="A17" s="46" t="s">
        <v>108</v>
      </c>
      <c r="B17" s="46" t="s">
        <v>79</v>
      </c>
      <c r="C17" s="46" t="s">
        <v>87</v>
      </c>
      <c r="D17" s="46" t="s">
        <v>80</v>
      </c>
      <c r="E17" s="106" t="s">
        <v>110</v>
      </c>
      <c r="F17" s="56">
        <v>31.232</v>
      </c>
      <c r="G17" s="58">
        <v>0</v>
      </c>
      <c r="H17" s="56">
        <v>31.232</v>
      </c>
      <c r="I17" s="200"/>
      <c r="J17" s="108"/>
    </row>
    <row r="18" spans="1:10" ht="19.5" customHeight="1">
      <c r="A18" s="46" t="s">
        <v>108</v>
      </c>
      <c r="B18" s="46" t="s">
        <v>111</v>
      </c>
      <c r="C18" s="46" t="s">
        <v>111</v>
      </c>
      <c r="D18" s="46" t="s">
        <v>80</v>
      </c>
      <c r="E18" s="106" t="s">
        <v>112</v>
      </c>
      <c r="F18" s="56">
        <v>23.3979</v>
      </c>
      <c r="G18" s="58">
        <v>23.3979</v>
      </c>
      <c r="H18" s="56">
        <v>0</v>
      </c>
      <c r="I18" s="200"/>
      <c r="J18" s="108"/>
    </row>
    <row r="19" spans="1:10" ht="19.5" customHeight="1">
      <c r="A19" s="46" t="s">
        <v>108</v>
      </c>
      <c r="B19" s="46" t="s">
        <v>87</v>
      </c>
      <c r="C19" s="46" t="s">
        <v>78</v>
      </c>
      <c r="D19" s="46" t="s">
        <v>80</v>
      </c>
      <c r="E19" s="106" t="s">
        <v>113</v>
      </c>
      <c r="F19" s="56">
        <v>1.272</v>
      </c>
      <c r="G19" s="58">
        <v>1.272</v>
      </c>
      <c r="H19" s="56">
        <v>0</v>
      </c>
      <c r="I19" s="200"/>
      <c r="J19" s="108"/>
    </row>
    <row r="20" spans="1:10" ht="19.5" customHeight="1">
      <c r="A20" s="46" t="s">
        <v>108</v>
      </c>
      <c r="B20" s="46" t="s">
        <v>93</v>
      </c>
      <c r="C20" s="46" t="s">
        <v>98</v>
      </c>
      <c r="D20" s="46" t="s">
        <v>80</v>
      </c>
      <c r="E20" s="106" t="s">
        <v>114</v>
      </c>
      <c r="F20" s="56">
        <v>4.56</v>
      </c>
      <c r="G20" s="58">
        <v>0</v>
      </c>
      <c r="H20" s="56">
        <v>4.56</v>
      </c>
      <c r="I20" s="200"/>
      <c r="J20" s="108"/>
    </row>
    <row r="21" spans="1:10" ht="19.5" customHeight="1">
      <c r="A21" s="46" t="s">
        <v>108</v>
      </c>
      <c r="B21" s="46" t="s">
        <v>98</v>
      </c>
      <c r="C21" s="46" t="s">
        <v>78</v>
      </c>
      <c r="D21" s="46" t="s">
        <v>80</v>
      </c>
      <c r="E21" s="106" t="s">
        <v>115</v>
      </c>
      <c r="F21" s="56">
        <v>0.912</v>
      </c>
      <c r="G21" s="58">
        <v>0.912</v>
      </c>
      <c r="H21" s="56">
        <v>0</v>
      </c>
      <c r="I21" s="200"/>
      <c r="J21" s="108"/>
    </row>
    <row r="22" spans="1:10" ht="19.5" customHeight="1">
      <c r="A22" s="46" t="s">
        <v>116</v>
      </c>
      <c r="B22" s="46" t="s">
        <v>93</v>
      </c>
      <c r="C22" s="46" t="s">
        <v>78</v>
      </c>
      <c r="D22" s="46" t="s">
        <v>80</v>
      </c>
      <c r="E22" s="106" t="s">
        <v>121</v>
      </c>
      <c r="F22" s="56">
        <v>13.0499</v>
      </c>
      <c r="G22" s="58">
        <v>13.0499</v>
      </c>
      <c r="H22" s="56">
        <v>0</v>
      </c>
      <c r="I22" s="200"/>
      <c r="J22" s="108"/>
    </row>
    <row r="23" spans="1:10" ht="19.5" customHeight="1">
      <c r="A23" s="46" t="s">
        <v>126</v>
      </c>
      <c r="B23" s="46" t="s">
        <v>117</v>
      </c>
      <c r="C23" s="46" t="s">
        <v>111</v>
      </c>
      <c r="D23" s="46" t="s">
        <v>80</v>
      </c>
      <c r="E23" s="106" t="s">
        <v>133</v>
      </c>
      <c r="F23" s="56">
        <v>275</v>
      </c>
      <c r="G23" s="58">
        <v>0</v>
      </c>
      <c r="H23" s="56">
        <v>275</v>
      </c>
      <c r="I23" s="200"/>
      <c r="J23" s="108"/>
    </row>
    <row r="24" spans="1:10" ht="19.5" customHeight="1">
      <c r="A24" s="46" t="s">
        <v>134</v>
      </c>
      <c r="B24" s="46" t="s">
        <v>79</v>
      </c>
      <c r="C24" s="46" t="s">
        <v>78</v>
      </c>
      <c r="D24" s="46" t="s">
        <v>80</v>
      </c>
      <c r="E24" s="106" t="s">
        <v>135</v>
      </c>
      <c r="F24" s="56">
        <v>17.5486</v>
      </c>
      <c r="G24" s="58">
        <v>17.5486</v>
      </c>
      <c r="H24" s="56">
        <v>0</v>
      </c>
      <c r="I24" s="200"/>
      <c r="J24" s="108"/>
    </row>
    <row r="25" spans="1:10" ht="19.5" customHeight="1">
      <c r="A25" s="46" t="s">
        <v>136</v>
      </c>
      <c r="B25" s="46" t="s">
        <v>78</v>
      </c>
      <c r="C25" s="46" t="s">
        <v>85</v>
      </c>
      <c r="D25" s="46" t="s">
        <v>80</v>
      </c>
      <c r="E25" s="106" t="s">
        <v>137</v>
      </c>
      <c r="F25" s="56">
        <v>5.9</v>
      </c>
      <c r="G25" s="58">
        <v>0</v>
      </c>
      <c r="H25" s="56">
        <v>5.9</v>
      </c>
      <c r="I25" s="200"/>
      <c r="J25" s="108"/>
    </row>
    <row r="26" spans="1:10" ht="19.5" customHeight="1">
      <c r="A26" s="46" t="s">
        <v>138</v>
      </c>
      <c r="B26" s="46" t="s">
        <v>98</v>
      </c>
      <c r="C26" s="46" t="s">
        <v>78</v>
      </c>
      <c r="D26" s="46" t="s">
        <v>80</v>
      </c>
      <c r="E26" s="106" t="s">
        <v>139</v>
      </c>
      <c r="F26" s="56">
        <v>4.2</v>
      </c>
      <c r="G26" s="58">
        <v>0</v>
      </c>
      <c r="H26" s="56">
        <v>4.2</v>
      </c>
      <c r="I26" s="200"/>
      <c r="J26" s="108"/>
    </row>
    <row r="27" spans="1:10" ht="19.5" customHeight="1">
      <c r="A27" s="46"/>
      <c r="B27" s="46"/>
      <c r="C27" s="46"/>
      <c r="D27" s="46" t="s">
        <v>140</v>
      </c>
      <c r="E27" s="106" t="s">
        <v>141</v>
      </c>
      <c r="F27" s="56">
        <v>109.2852</v>
      </c>
      <c r="G27" s="58">
        <v>107.0852</v>
      </c>
      <c r="H27" s="56">
        <v>2.2</v>
      </c>
      <c r="I27" s="200"/>
      <c r="J27" s="108"/>
    </row>
    <row r="28" spans="1:10" ht="19.5" customHeight="1">
      <c r="A28" s="46" t="s">
        <v>77</v>
      </c>
      <c r="B28" s="46" t="s">
        <v>82</v>
      </c>
      <c r="C28" s="46" t="s">
        <v>78</v>
      </c>
      <c r="D28" s="46" t="s">
        <v>142</v>
      </c>
      <c r="E28" s="106" t="s">
        <v>83</v>
      </c>
      <c r="F28" s="56">
        <v>96.7882</v>
      </c>
      <c r="G28" s="58">
        <v>96.7882</v>
      </c>
      <c r="H28" s="56">
        <v>0</v>
      </c>
      <c r="I28" s="200"/>
      <c r="J28" s="108"/>
    </row>
    <row r="29" spans="1:10" ht="19.5" customHeight="1">
      <c r="A29" s="46" t="s">
        <v>77</v>
      </c>
      <c r="B29" s="46" t="s">
        <v>85</v>
      </c>
      <c r="C29" s="46" t="s">
        <v>91</v>
      </c>
      <c r="D29" s="46" t="s">
        <v>142</v>
      </c>
      <c r="E29" s="106" t="s">
        <v>92</v>
      </c>
      <c r="F29" s="56">
        <v>2.2</v>
      </c>
      <c r="G29" s="58">
        <v>0</v>
      </c>
      <c r="H29" s="56">
        <v>2.2</v>
      </c>
      <c r="I29" s="200"/>
      <c r="J29" s="108"/>
    </row>
    <row r="30" spans="1:10" ht="19.5" customHeight="1">
      <c r="A30" s="46" t="s">
        <v>134</v>
      </c>
      <c r="B30" s="46" t="s">
        <v>79</v>
      </c>
      <c r="C30" s="46" t="s">
        <v>78</v>
      </c>
      <c r="D30" s="46" t="s">
        <v>142</v>
      </c>
      <c r="E30" s="106" t="s">
        <v>135</v>
      </c>
      <c r="F30" s="56">
        <v>10.297</v>
      </c>
      <c r="G30" s="58">
        <v>10.297</v>
      </c>
      <c r="H30" s="56">
        <v>0</v>
      </c>
      <c r="I30" s="200"/>
      <c r="J30" s="108"/>
    </row>
    <row r="31" spans="1:10" ht="19.5" customHeight="1">
      <c r="A31" s="46"/>
      <c r="B31" s="46"/>
      <c r="C31" s="46"/>
      <c r="D31" s="46" t="s">
        <v>143</v>
      </c>
      <c r="E31" s="106" t="s">
        <v>144</v>
      </c>
      <c r="F31" s="56">
        <v>23.222</v>
      </c>
      <c r="G31" s="58">
        <v>15.372</v>
      </c>
      <c r="H31" s="56">
        <v>7.85</v>
      </c>
      <c r="I31" s="200"/>
      <c r="J31" s="108"/>
    </row>
    <row r="32" spans="1:10" ht="19.5" customHeight="1">
      <c r="A32" s="46" t="s">
        <v>77</v>
      </c>
      <c r="B32" s="46" t="s">
        <v>82</v>
      </c>
      <c r="C32" s="46" t="s">
        <v>78</v>
      </c>
      <c r="D32" s="46" t="s">
        <v>145</v>
      </c>
      <c r="E32" s="106" t="s">
        <v>83</v>
      </c>
      <c r="F32" s="56">
        <v>15.372</v>
      </c>
      <c r="G32" s="58">
        <v>15.372</v>
      </c>
      <c r="H32" s="56">
        <v>0</v>
      </c>
      <c r="I32" s="200"/>
      <c r="J32" s="108"/>
    </row>
    <row r="33" spans="1:10" ht="19.5" customHeight="1">
      <c r="A33" s="46" t="s">
        <v>77</v>
      </c>
      <c r="B33" s="46" t="s">
        <v>82</v>
      </c>
      <c r="C33" s="46" t="s">
        <v>85</v>
      </c>
      <c r="D33" s="46" t="s">
        <v>145</v>
      </c>
      <c r="E33" s="106" t="s">
        <v>146</v>
      </c>
      <c r="F33" s="56">
        <v>7.85</v>
      </c>
      <c r="G33" s="58">
        <v>0</v>
      </c>
      <c r="H33" s="56">
        <v>7.85</v>
      </c>
      <c r="I33" s="200"/>
      <c r="J33" s="108"/>
    </row>
    <row r="34" spans="1:10" ht="19.5" customHeight="1">
      <c r="A34" s="46"/>
      <c r="B34" s="46"/>
      <c r="C34" s="46"/>
      <c r="D34" s="46" t="s">
        <v>147</v>
      </c>
      <c r="E34" s="106" t="s">
        <v>148</v>
      </c>
      <c r="F34" s="56">
        <v>8.3208</v>
      </c>
      <c r="G34" s="58">
        <v>8.3208</v>
      </c>
      <c r="H34" s="56">
        <v>0</v>
      </c>
      <c r="I34" s="200"/>
      <c r="J34" s="108"/>
    </row>
    <row r="35" spans="1:10" ht="19.5" customHeight="1">
      <c r="A35" s="46" t="s">
        <v>77</v>
      </c>
      <c r="B35" s="46" t="s">
        <v>82</v>
      </c>
      <c r="C35" s="46" t="s">
        <v>78</v>
      </c>
      <c r="D35" s="46" t="s">
        <v>149</v>
      </c>
      <c r="E35" s="106" t="s">
        <v>83</v>
      </c>
      <c r="F35" s="56">
        <v>8.3208</v>
      </c>
      <c r="G35" s="58">
        <v>8.3208</v>
      </c>
      <c r="H35" s="56">
        <v>0</v>
      </c>
      <c r="I35" s="200"/>
      <c r="J35" s="108"/>
    </row>
    <row r="36" spans="1:10" ht="19.5" customHeight="1">
      <c r="A36" s="46"/>
      <c r="B36" s="46"/>
      <c r="C36" s="46"/>
      <c r="D36" s="46" t="s">
        <v>150</v>
      </c>
      <c r="E36" s="106" t="s">
        <v>151</v>
      </c>
      <c r="F36" s="56">
        <v>2</v>
      </c>
      <c r="G36" s="58">
        <v>0</v>
      </c>
      <c r="H36" s="56">
        <v>2</v>
      </c>
      <c r="I36" s="200"/>
      <c r="J36" s="108"/>
    </row>
    <row r="37" spans="1:10" ht="19.5" customHeight="1">
      <c r="A37" s="46" t="s">
        <v>108</v>
      </c>
      <c r="B37" s="46" t="s">
        <v>79</v>
      </c>
      <c r="C37" s="46" t="s">
        <v>78</v>
      </c>
      <c r="D37" s="46" t="s">
        <v>152</v>
      </c>
      <c r="E37" s="106" t="s">
        <v>153</v>
      </c>
      <c r="F37" s="56">
        <v>2</v>
      </c>
      <c r="G37" s="58">
        <v>0</v>
      </c>
      <c r="H37" s="56">
        <v>2</v>
      </c>
      <c r="I37" s="200"/>
      <c r="J37" s="108"/>
    </row>
    <row r="38" spans="1:10" ht="19.5" customHeight="1">
      <c r="A38" s="46"/>
      <c r="B38" s="46"/>
      <c r="C38" s="46"/>
      <c r="D38" s="46" t="s">
        <v>159</v>
      </c>
      <c r="E38" s="106" t="s">
        <v>160</v>
      </c>
      <c r="F38" s="56">
        <v>4.9</v>
      </c>
      <c r="G38" s="58">
        <v>0</v>
      </c>
      <c r="H38" s="56">
        <v>4.9</v>
      </c>
      <c r="I38" s="200"/>
      <c r="J38" s="108"/>
    </row>
    <row r="39" spans="1:10" ht="19.5" customHeight="1">
      <c r="A39" s="46" t="s">
        <v>77</v>
      </c>
      <c r="B39" s="46" t="s">
        <v>85</v>
      </c>
      <c r="C39" s="46" t="s">
        <v>91</v>
      </c>
      <c r="D39" s="46" t="s">
        <v>161</v>
      </c>
      <c r="E39" s="106" t="s">
        <v>92</v>
      </c>
      <c r="F39" s="56">
        <v>4.9</v>
      </c>
      <c r="G39" s="58">
        <v>0</v>
      </c>
      <c r="H39" s="56">
        <v>4.9</v>
      </c>
      <c r="I39" s="200"/>
      <c r="J39" s="108"/>
    </row>
    <row r="40" spans="1:10" ht="19.5" customHeight="1">
      <c r="A40" s="46"/>
      <c r="B40" s="46"/>
      <c r="C40" s="46"/>
      <c r="D40" s="46" t="s">
        <v>163</v>
      </c>
      <c r="E40" s="106" t="s">
        <v>164</v>
      </c>
      <c r="F40" s="56">
        <v>1.65</v>
      </c>
      <c r="G40" s="58">
        <v>0</v>
      </c>
      <c r="H40" s="56">
        <v>1.65</v>
      </c>
      <c r="I40" s="200"/>
      <c r="J40" s="108"/>
    </row>
    <row r="41" spans="1:10" ht="19.5" customHeight="1">
      <c r="A41" s="46" t="s">
        <v>136</v>
      </c>
      <c r="B41" s="46" t="s">
        <v>78</v>
      </c>
      <c r="C41" s="46" t="s">
        <v>85</v>
      </c>
      <c r="D41" s="46" t="s">
        <v>165</v>
      </c>
      <c r="E41" s="106" t="s">
        <v>137</v>
      </c>
      <c r="F41" s="56">
        <v>1.65</v>
      </c>
      <c r="G41" s="58">
        <v>0</v>
      </c>
      <c r="H41" s="56">
        <v>1.65</v>
      </c>
      <c r="I41" s="200"/>
      <c r="J41" s="10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5694444444444444" right="0.11805555555555555" top="0.07847222222222222" bottom="0.07847222222222222" header="0" footer="0"/>
  <pageSetup fitToHeight="100" horizontalDpi="600" verticalDpi="600" orientation="portrait" paperSize="9" scale="74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8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4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54" customWidth="1"/>
    <col min="9" max="9" width="18.16015625" style="154" customWidth="1"/>
    <col min="10" max="15" width="11.66015625" style="0" customWidth="1"/>
    <col min="16" max="16" width="8.33203125" style="0" customWidth="1"/>
    <col min="17" max="17" width="10.83203125" style="0" customWidth="1"/>
    <col min="18" max="19" width="13.33203125" style="0" customWidth="1"/>
    <col min="20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155"/>
      <c r="I1" s="155"/>
      <c r="J1" s="2"/>
      <c r="K1" s="2"/>
      <c r="L1" s="2"/>
      <c r="M1" s="2"/>
      <c r="N1" s="2"/>
      <c r="P1" s="115"/>
      <c r="Q1" s="115"/>
      <c r="R1" s="115"/>
      <c r="S1" s="115"/>
      <c r="T1" s="115"/>
      <c r="U1" s="115"/>
      <c r="V1" s="115"/>
      <c r="W1" s="115"/>
      <c r="X1" s="115"/>
      <c r="Y1" s="115"/>
      <c r="AB1" s="3" t="s">
        <v>172</v>
      </c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</row>
    <row r="2" spans="1:240" ht="19.5" customHeight="1">
      <c r="A2" s="156" t="s">
        <v>173</v>
      </c>
      <c r="B2" s="156"/>
      <c r="C2" s="156"/>
      <c r="D2" s="156"/>
      <c r="E2" s="156"/>
      <c r="F2" s="156"/>
      <c r="G2" s="156"/>
      <c r="H2" s="157"/>
      <c r="I2" s="157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</row>
    <row r="3" spans="1:240" ht="19.5" customHeight="1">
      <c r="A3" s="5"/>
      <c r="B3" s="5"/>
      <c r="C3" s="5"/>
      <c r="D3" s="5"/>
      <c r="E3" s="101"/>
      <c r="F3" s="101"/>
      <c r="G3" s="101"/>
      <c r="H3" s="158"/>
      <c r="I3" s="158"/>
      <c r="J3" s="101"/>
      <c r="K3" s="101"/>
      <c r="L3" s="101"/>
      <c r="M3" s="101"/>
      <c r="N3" s="101"/>
      <c r="P3" s="180"/>
      <c r="Q3" s="180"/>
      <c r="R3" s="180"/>
      <c r="S3" s="180"/>
      <c r="T3" s="180"/>
      <c r="U3" s="180"/>
      <c r="V3" s="180"/>
      <c r="W3" s="180"/>
      <c r="X3" s="180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52</v>
      </c>
      <c r="B4" s="12"/>
      <c r="C4" s="12"/>
      <c r="D4" s="12"/>
      <c r="E4" s="159" t="s">
        <v>174</v>
      </c>
      <c r="F4" s="119" t="s">
        <v>175</v>
      </c>
      <c r="G4" s="119"/>
      <c r="H4" s="160"/>
      <c r="I4" s="160"/>
      <c r="J4" s="119"/>
      <c r="K4" s="119"/>
      <c r="L4" s="119"/>
      <c r="M4" s="119"/>
      <c r="N4" s="119"/>
      <c r="O4" s="119"/>
      <c r="P4" s="119" t="s">
        <v>176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61" t="s">
        <v>63</v>
      </c>
      <c r="B5" s="161"/>
      <c r="C5" s="17" t="s">
        <v>64</v>
      </c>
      <c r="D5" s="17" t="s">
        <v>177</v>
      </c>
      <c r="E5" s="159"/>
      <c r="F5" s="83" t="s">
        <v>53</v>
      </c>
      <c r="G5" s="162" t="s">
        <v>178</v>
      </c>
      <c r="H5" s="163"/>
      <c r="I5" s="163"/>
      <c r="J5" s="162" t="s">
        <v>179</v>
      </c>
      <c r="K5" s="162"/>
      <c r="L5" s="162"/>
      <c r="M5" s="162" t="s">
        <v>180</v>
      </c>
      <c r="N5" s="162"/>
      <c r="O5" s="162"/>
      <c r="P5" s="83" t="s">
        <v>53</v>
      </c>
      <c r="Q5" s="162" t="s">
        <v>178</v>
      </c>
      <c r="R5" s="162"/>
      <c r="S5" s="162"/>
      <c r="T5" s="162" t="s">
        <v>179</v>
      </c>
      <c r="U5" s="162"/>
      <c r="V5" s="162"/>
      <c r="W5" s="162" t="s">
        <v>180</v>
      </c>
      <c r="X5" s="162"/>
      <c r="Y5" s="162"/>
      <c r="Z5" s="162" t="s">
        <v>181</v>
      </c>
      <c r="AA5" s="162"/>
      <c r="AB5" s="162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71</v>
      </c>
      <c r="B6" s="17" t="s">
        <v>72</v>
      </c>
      <c r="C6" s="23"/>
      <c r="D6" s="23"/>
      <c r="E6" s="164"/>
      <c r="F6" s="78"/>
      <c r="G6" s="23" t="s">
        <v>68</v>
      </c>
      <c r="H6" s="165" t="s">
        <v>168</v>
      </c>
      <c r="I6" s="165" t="s">
        <v>169</v>
      </c>
      <c r="J6" s="17" t="s">
        <v>68</v>
      </c>
      <c r="K6" s="181" t="s">
        <v>168</v>
      </c>
      <c r="L6" s="181" t="s">
        <v>169</v>
      </c>
      <c r="M6" s="17" t="s">
        <v>68</v>
      </c>
      <c r="N6" s="181" t="s">
        <v>168</v>
      </c>
      <c r="O6" s="17" t="s">
        <v>169</v>
      </c>
      <c r="P6" s="83"/>
      <c r="Q6" s="17" t="s">
        <v>68</v>
      </c>
      <c r="R6" s="17" t="s">
        <v>168</v>
      </c>
      <c r="S6" s="17" t="s">
        <v>169</v>
      </c>
      <c r="T6" s="17" t="s">
        <v>68</v>
      </c>
      <c r="U6" s="17" t="s">
        <v>168</v>
      </c>
      <c r="V6" s="17" t="s">
        <v>169</v>
      </c>
      <c r="W6" s="17" t="s">
        <v>68</v>
      </c>
      <c r="X6" s="181" t="s">
        <v>168</v>
      </c>
      <c r="Y6" s="181" t="s">
        <v>169</v>
      </c>
      <c r="Z6" s="17" t="s">
        <v>68</v>
      </c>
      <c r="AA6" s="181" t="s">
        <v>168</v>
      </c>
      <c r="AB6" s="181" t="s">
        <v>169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66" t="s">
        <v>74</v>
      </c>
      <c r="B7" s="167" t="s">
        <v>74</v>
      </c>
      <c r="C7" s="168" t="s">
        <v>74</v>
      </c>
      <c r="D7" s="166" t="s">
        <v>74</v>
      </c>
      <c r="E7" s="169">
        <f>E8+E13+E24+E32+E39+E43+E46+E50+E53+E80</f>
        <v>837.13</v>
      </c>
      <c r="F7" s="169">
        <f>F8+F13+F24+F32+F39+F43+F46+F50+F53+F59+F62+F67+F70+F77+F80</f>
        <v>718.93</v>
      </c>
      <c r="G7" s="169">
        <f>G8+G13+G24+G32+G39+G43+G46+G50+G53+G80</f>
        <v>718.93</v>
      </c>
      <c r="H7" s="169">
        <f>H8+H13+H24+H32+H39+H43+H46+H50+H53+H80</f>
        <v>342.11</v>
      </c>
      <c r="I7" s="169">
        <f>I8+I13+I24+I32+I39+I43+I46+I50+I53+I80</f>
        <v>376.82</v>
      </c>
      <c r="J7" s="26"/>
      <c r="K7" s="26"/>
      <c r="L7" s="26"/>
      <c r="M7" s="26"/>
      <c r="N7" s="26"/>
      <c r="O7" s="26"/>
      <c r="P7" s="169">
        <f>P8+P13+P24+P53</f>
        <v>118.2</v>
      </c>
      <c r="Q7" s="169">
        <f aca="true" t="shared" si="0" ref="Q7:Q70">SUM(R7:S7)</f>
        <v>104.68</v>
      </c>
      <c r="R7" s="169">
        <f aca="true" t="shared" si="1" ref="R7:V7">R8+R13+R24+R32+R39+R43+R46+R50+R53++R59+R62+R67+R70+R77+R80</f>
        <v>22.67</v>
      </c>
      <c r="S7" s="169">
        <f t="shared" si="1"/>
        <v>82.01</v>
      </c>
      <c r="T7" s="169">
        <f t="shared" si="1"/>
        <v>13.52</v>
      </c>
      <c r="U7" s="169">
        <f t="shared" si="1"/>
        <v>0</v>
      </c>
      <c r="V7" s="169">
        <f t="shared" si="1"/>
        <v>13.52</v>
      </c>
      <c r="W7" s="26"/>
      <c r="X7" s="26"/>
      <c r="Y7" s="26"/>
      <c r="Z7" s="26"/>
      <c r="AA7" s="26"/>
      <c r="AB7" s="26"/>
      <c r="AC7" s="194"/>
      <c r="AD7" s="195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</row>
    <row r="8" spans="1:240" ht="19.5" customHeight="1">
      <c r="A8" s="170" t="s">
        <v>182</v>
      </c>
      <c r="B8" s="167"/>
      <c r="C8" s="171" t="s">
        <v>183</v>
      </c>
      <c r="D8" s="172" t="s">
        <v>184</v>
      </c>
      <c r="E8" s="169">
        <f aca="true" t="shared" si="2" ref="E7:E70">F8+P8</f>
        <v>330.07</v>
      </c>
      <c r="F8" s="169">
        <f aca="true" t="shared" si="3" ref="F8:F71">G8+J8+M8</f>
        <v>320.65999999999997</v>
      </c>
      <c r="G8" s="169">
        <f>SUM(G9:G12)</f>
        <v>320.65999999999997</v>
      </c>
      <c r="H8" s="169">
        <f>SUM(H9:H12)</f>
        <v>317.06</v>
      </c>
      <c r="I8" s="169">
        <f>SUM(I9:I12)</f>
        <v>3.6</v>
      </c>
      <c r="J8" s="182"/>
      <c r="K8" s="26"/>
      <c r="L8" s="26"/>
      <c r="M8" s="26"/>
      <c r="N8" s="26"/>
      <c r="O8" s="26"/>
      <c r="P8" s="183">
        <f>Q8+T8</f>
        <v>9.41</v>
      </c>
      <c r="Q8" s="183">
        <f t="shared" si="0"/>
        <v>9.41</v>
      </c>
      <c r="R8" s="183">
        <f>SUM(R9:R12)</f>
        <v>9.41</v>
      </c>
      <c r="S8" s="26">
        <f>SUM(S9:S12)</f>
        <v>0</v>
      </c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185</v>
      </c>
      <c r="B9" s="167" t="s">
        <v>78</v>
      </c>
      <c r="C9" s="171" t="s">
        <v>183</v>
      </c>
      <c r="D9" s="173" t="s">
        <v>186</v>
      </c>
      <c r="E9" s="169">
        <f t="shared" si="2"/>
        <v>170.19</v>
      </c>
      <c r="F9" s="169">
        <f t="shared" si="3"/>
        <v>164.46</v>
      </c>
      <c r="G9" s="56">
        <f aca="true" t="shared" si="4" ref="G9:G72">SUM(H9:I9)</f>
        <v>164.46</v>
      </c>
      <c r="H9" s="56">
        <v>164.46</v>
      </c>
      <c r="I9" s="56"/>
      <c r="J9" s="182"/>
      <c r="K9" s="26"/>
      <c r="L9" s="26"/>
      <c r="M9" s="26"/>
      <c r="N9" s="26"/>
      <c r="O9" s="26"/>
      <c r="P9" s="26">
        <f aca="true" t="shared" si="5" ref="P9:P72">Q9+T9</f>
        <v>5.73</v>
      </c>
      <c r="Q9" s="26">
        <f t="shared" si="0"/>
        <v>5.73</v>
      </c>
      <c r="R9" s="26">
        <v>5.73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185</v>
      </c>
      <c r="B10" s="166" t="s">
        <v>79</v>
      </c>
      <c r="C10" s="171" t="s">
        <v>183</v>
      </c>
      <c r="D10" s="46" t="s">
        <v>187</v>
      </c>
      <c r="E10" s="169">
        <f t="shared" si="2"/>
        <v>38.01</v>
      </c>
      <c r="F10" s="169">
        <f t="shared" si="3"/>
        <v>37.36</v>
      </c>
      <c r="G10" s="56">
        <f t="shared" si="4"/>
        <v>37.36</v>
      </c>
      <c r="H10" s="56">
        <v>37.36</v>
      </c>
      <c r="I10" s="56"/>
      <c r="J10" s="182"/>
      <c r="K10" s="26"/>
      <c r="L10" s="26"/>
      <c r="M10" s="26"/>
      <c r="N10" s="26"/>
      <c r="O10" s="26"/>
      <c r="P10" s="26">
        <f t="shared" si="5"/>
        <v>0.65</v>
      </c>
      <c r="Q10" s="26">
        <f t="shared" si="0"/>
        <v>0.65</v>
      </c>
      <c r="R10" s="26">
        <v>0.65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185</v>
      </c>
      <c r="B11" s="166" t="s">
        <v>82</v>
      </c>
      <c r="C11" s="171" t="s">
        <v>183</v>
      </c>
      <c r="D11" s="46" t="s">
        <v>135</v>
      </c>
      <c r="E11" s="169">
        <f t="shared" si="2"/>
        <v>28.580000000000002</v>
      </c>
      <c r="F11" s="169">
        <f t="shared" si="3"/>
        <v>27.85</v>
      </c>
      <c r="G11" s="56">
        <f t="shared" si="4"/>
        <v>27.85</v>
      </c>
      <c r="H11" s="56">
        <v>27.85</v>
      </c>
      <c r="I11" s="56"/>
      <c r="J11" s="182"/>
      <c r="K11" s="26"/>
      <c r="L11" s="26"/>
      <c r="M11" s="26"/>
      <c r="N11" s="26"/>
      <c r="O11" s="26"/>
      <c r="P11" s="26">
        <f t="shared" si="5"/>
        <v>0.73</v>
      </c>
      <c r="Q11" s="26">
        <f t="shared" si="0"/>
        <v>0.73</v>
      </c>
      <c r="R11" s="26">
        <v>0.73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185</v>
      </c>
      <c r="B12" s="166" t="s">
        <v>98</v>
      </c>
      <c r="C12" s="171" t="s">
        <v>183</v>
      </c>
      <c r="D12" s="46" t="s">
        <v>188</v>
      </c>
      <c r="E12" s="169">
        <f t="shared" si="2"/>
        <v>93.28999999999999</v>
      </c>
      <c r="F12" s="169">
        <f t="shared" si="3"/>
        <v>90.99</v>
      </c>
      <c r="G12" s="56">
        <f t="shared" si="4"/>
        <v>90.99</v>
      </c>
      <c r="H12" s="56">
        <v>87.39</v>
      </c>
      <c r="I12" s="56">
        <v>3.6</v>
      </c>
      <c r="J12" s="182"/>
      <c r="K12" s="26"/>
      <c r="L12" s="26"/>
      <c r="M12" s="26"/>
      <c r="N12" s="26"/>
      <c r="O12" s="26"/>
      <c r="P12" s="26">
        <f t="shared" si="5"/>
        <v>2.3</v>
      </c>
      <c r="Q12" s="26">
        <f t="shared" si="0"/>
        <v>2.3</v>
      </c>
      <c r="R12" s="26">
        <v>2.3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70" t="s">
        <v>189</v>
      </c>
      <c r="B13" s="166"/>
      <c r="C13" s="171" t="s">
        <v>183</v>
      </c>
      <c r="D13" s="170" t="s">
        <v>190</v>
      </c>
      <c r="E13" s="169">
        <f t="shared" si="2"/>
        <v>85.82</v>
      </c>
      <c r="F13" s="169">
        <f t="shared" si="3"/>
        <v>72.42</v>
      </c>
      <c r="G13" s="169">
        <f t="shared" si="4"/>
        <v>72.42</v>
      </c>
      <c r="H13" s="169">
        <f>SUM(H14:H23)</f>
        <v>17.330000000000002</v>
      </c>
      <c r="I13" s="169">
        <f>SUM(I14:I23)</f>
        <v>55.089999999999996</v>
      </c>
      <c r="J13" s="182"/>
      <c r="K13" s="26"/>
      <c r="L13" s="26"/>
      <c r="M13" s="26"/>
      <c r="N13" s="26"/>
      <c r="O13" s="26"/>
      <c r="P13" s="183">
        <f t="shared" si="5"/>
        <v>13.399999999999999</v>
      </c>
      <c r="Q13" s="169">
        <f t="shared" si="0"/>
        <v>13.399999999999999</v>
      </c>
      <c r="R13" s="169">
        <f aca="true" t="shared" si="6" ref="R13:V13">SUM(R14:R23)</f>
        <v>7.43</v>
      </c>
      <c r="S13" s="169">
        <f t="shared" si="6"/>
        <v>5.97</v>
      </c>
      <c r="T13" s="169">
        <f t="shared" si="6"/>
        <v>0</v>
      </c>
      <c r="U13" s="169">
        <f t="shared" si="6"/>
        <v>0</v>
      </c>
      <c r="V13" s="169">
        <f t="shared" si="6"/>
        <v>0</v>
      </c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191</v>
      </c>
      <c r="B14" s="166" t="s">
        <v>78</v>
      </c>
      <c r="C14" s="171" t="s">
        <v>183</v>
      </c>
      <c r="D14" s="46" t="s">
        <v>192</v>
      </c>
      <c r="E14" s="169">
        <f t="shared" si="2"/>
        <v>65.78999999999999</v>
      </c>
      <c r="F14" s="169">
        <f t="shared" si="3"/>
        <v>58.239999999999995</v>
      </c>
      <c r="G14" s="56">
        <f t="shared" si="4"/>
        <v>58.239999999999995</v>
      </c>
      <c r="H14" s="56">
        <v>13.84</v>
      </c>
      <c r="I14" s="56">
        <v>44.4</v>
      </c>
      <c r="J14" s="184"/>
      <c r="K14" s="185"/>
      <c r="L14" s="185"/>
      <c r="M14" s="185"/>
      <c r="N14" s="185"/>
      <c r="O14" s="185"/>
      <c r="P14" s="26">
        <f t="shared" si="5"/>
        <v>7.550000000000001</v>
      </c>
      <c r="Q14" s="26">
        <f t="shared" si="0"/>
        <v>7.550000000000001</v>
      </c>
      <c r="R14" s="26">
        <v>2.72</v>
      </c>
      <c r="S14" s="26">
        <v>4.83</v>
      </c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ht="19.5" customHeight="1">
      <c r="A15" s="46" t="s">
        <v>191</v>
      </c>
      <c r="B15" s="166" t="s">
        <v>79</v>
      </c>
      <c r="C15" s="171" t="s">
        <v>183</v>
      </c>
      <c r="D15" s="46" t="s">
        <v>193</v>
      </c>
      <c r="E15" s="169">
        <f t="shared" si="2"/>
        <v>1.5</v>
      </c>
      <c r="F15" s="169">
        <f t="shared" si="3"/>
        <v>1.5</v>
      </c>
      <c r="G15" s="56">
        <f t="shared" si="4"/>
        <v>1.5</v>
      </c>
      <c r="H15" s="56"/>
      <c r="I15" s="56">
        <v>1.5</v>
      </c>
      <c r="J15" s="184"/>
      <c r="K15" s="185"/>
      <c r="L15" s="185"/>
      <c r="M15" s="185"/>
      <c r="N15" s="185"/>
      <c r="O15" s="185"/>
      <c r="P15" s="26">
        <f t="shared" si="5"/>
        <v>0</v>
      </c>
      <c r="Q15" s="26">
        <f t="shared" si="0"/>
        <v>0</v>
      </c>
      <c r="R15" s="26"/>
      <c r="S15" s="26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28" ht="19.5" customHeight="1">
      <c r="A16" s="46" t="s">
        <v>191</v>
      </c>
      <c r="B16" s="174" t="s">
        <v>82</v>
      </c>
      <c r="C16" s="171" t="s">
        <v>183</v>
      </c>
      <c r="D16" s="175" t="s">
        <v>194</v>
      </c>
      <c r="E16" s="169">
        <f t="shared" si="2"/>
        <v>1.5</v>
      </c>
      <c r="F16" s="169">
        <f t="shared" si="3"/>
        <v>1.5</v>
      </c>
      <c r="G16" s="56">
        <f t="shared" si="4"/>
        <v>1.5</v>
      </c>
      <c r="H16" s="56"/>
      <c r="I16" s="56">
        <v>1.5</v>
      </c>
      <c r="J16" s="186"/>
      <c r="K16" s="187"/>
      <c r="L16" s="188"/>
      <c r="M16" s="188"/>
      <c r="N16" s="188"/>
      <c r="O16" s="188"/>
      <c r="P16" s="26">
        <f t="shared" si="5"/>
        <v>0</v>
      </c>
      <c r="Q16" s="26">
        <f t="shared" si="0"/>
        <v>0</v>
      </c>
      <c r="R16" s="26"/>
      <c r="S16" s="26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19.5" customHeight="1">
      <c r="A17" s="46" t="s">
        <v>191</v>
      </c>
      <c r="B17" s="166" t="s">
        <v>89</v>
      </c>
      <c r="C17" s="171" t="s">
        <v>183</v>
      </c>
      <c r="D17" s="46" t="s">
        <v>195</v>
      </c>
      <c r="E17" s="169">
        <f t="shared" si="2"/>
        <v>0</v>
      </c>
      <c r="F17" s="169">
        <f t="shared" si="3"/>
        <v>0</v>
      </c>
      <c r="G17" s="56">
        <f t="shared" si="4"/>
        <v>0</v>
      </c>
      <c r="H17" s="56"/>
      <c r="I17" s="56"/>
      <c r="J17" s="189"/>
      <c r="K17" s="185"/>
      <c r="L17" s="185"/>
      <c r="M17" s="185"/>
      <c r="N17" s="185"/>
      <c r="O17" s="185"/>
      <c r="P17" s="26">
        <f t="shared" si="5"/>
        <v>0</v>
      </c>
      <c r="Q17" s="26">
        <f t="shared" si="0"/>
        <v>0</v>
      </c>
      <c r="R17" s="26"/>
      <c r="S17" s="26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ht="19.5" customHeight="1">
      <c r="A18" s="46" t="s">
        <v>191</v>
      </c>
      <c r="B18" s="166" t="s">
        <v>111</v>
      </c>
      <c r="C18" s="171" t="s">
        <v>183</v>
      </c>
      <c r="D18" s="46" t="s">
        <v>196</v>
      </c>
      <c r="E18" s="169">
        <f t="shared" si="2"/>
        <v>1.14</v>
      </c>
      <c r="F18" s="169">
        <f t="shared" si="3"/>
        <v>0</v>
      </c>
      <c r="G18" s="56">
        <f t="shared" si="4"/>
        <v>0</v>
      </c>
      <c r="H18" s="56"/>
      <c r="I18" s="56"/>
      <c r="J18" s="189"/>
      <c r="K18" s="185"/>
      <c r="L18" s="185"/>
      <c r="M18" s="185"/>
      <c r="N18" s="185"/>
      <c r="O18" s="185"/>
      <c r="P18" s="26">
        <f t="shared" si="5"/>
        <v>1.14</v>
      </c>
      <c r="Q18" s="26">
        <f t="shared" si="0"/>
        <v>1.14</v>
      </c>
      <c r="R18" s="26"/>
      <c r="S18" s="26">
        <v>1.14</v>
      </c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1:28" ht="19.5" customHeight="1">
      <c r="A19" s="46" t="s">
        <v>191</v>
      </c>
      <c r="B19" s="166" t="s">
        <v>85</v>
      </c>
      <c r="C19" s="171" t="s">
        <v>183</v>
      </c>
      <c r="D19" s="46" t="s">
        <v>197</v>
      </c>
      <c r="E19" s="169">
        <f t="shared" si="2"/>
        <v>2.8</v>
      </c>
      <c r="F19" s="169">
        <f t="shared" si="3"/>
        <v>2.8</v>
      </c>
      <c r="G19" s="56">
        <f t="shared" si="4"/>
        <v>2.8</v>
      </c>
      <c r="H19" s="56">
        <v>2.8</v>
      </c>
      <c r="I19" s="56"/>
      <c r="J19" s="189"/>
      <c r="K19" s="185"/>
      <c r="L19" s="185"/>
      <c r="M19" s="185"/>
      <c r="N19" s="185"/>
      <c r="O19" s="185"/>
      <c r="P19" s="26">
        <f t="shared" si="5"/>
        <v>0</v>
      </c>
      <c r="Q19" s="26">
        <f t="shared" si="0"/>
        <v>0</v>
      </c>
      <c r="R19" s="26"/>
      <c r="S19" s="26"/>
      <c r="T19" s="185"/>
      <c r="U19" s="185"/>
      <c r="V19" s="185"/>
      <c r="W19" s="185"/>
      <c r="X19" s="185"/>
      <c r="Y19" s="185"/>
      <c r="Z19" s="185"/>
      <c r="AA19" s="185"/>
      <c r="AB19" s="185"/>
    </row>
    <row r="20" spans="1:28" ht="19.5" customHeight="1">
      <c r="A20" s="46" t="s">
        <v>191</v>
      </c>
      <c r="B20" s="166" t="s">
        <v>117</v>
      </c>
      <c r="C20" s="171" t="s">
        <v>183</v>
      </c>
      <c r="D20" s="46" t="s">
        <v>198</v>
      </c>
      <c r="E20" s="169">
        <f t="shared" si="2"/>
        <v>0</v>
      </c>
      <c r="F20" s="169">
        <f t="shared" si="3"/>
        <v>0</v>
      </c>
      <c r="G20" s="56">
        <f t="shared" si="4"/>
        <v>0</v>
      </c>
      <c r="H20" s="56"/>
      <c r="I20" s="56"/>
      <c r="J20" s="189"/>
      <c r="K20" s="185"/>
      <c r="L20" s="185"/>
      <c r="M20" s="185"/>
      <c r="N20" s="185"/>
      <c r="O20" s="185"/>
      <c r="P20" s="26">
        <f t="shared" si="5"/>
        <v>0</v>
      </c>
      <c r="Q20" s="26">
        <f t="shared" si="0"/>
        <v>0</v>
      </c>
      <c r="R20" s="26"/>
      <c r="S20" s="26"/>
      <c r="T20" s="185"/>
      <c r="U20" s="185"/>
      <c r="V20" s="185"/>
      <c r="W20" s="185"/>
      <c r="X20" s="185"/>
      <c r="Y20" s="185"/>
      <c r="Z20" s="185"/>
      <c r="AA20" s="185"/>
      <c r="AB20" s="185"/>
    </row>
    <row r="21" spans="1:28" ht="19.5" customHeight="1">
      <c r="A21" s="46" t="s">
        <v>191</v>
      </c>
      <c r="B21" s="166" t="s">
        <v>87</v>
      </c>
      <c r="C21" s="171" t="s">
        <v>183</v>
      </c>
      <c r="D21" s="46" t="s">
        <v>199</v>
      </c>
      <c r="E21" s="169">
        <f t="shared" si="2"/>
        <v>0</v>
      </c>
      <c r="F21" s="169">
        <f t="shared" si="3"/>
        <v>0</v>
      </c>
      <c r="G21" s="56">
        <f t="shared" si="4"/>
        <v>0</v>
      </c>
      <c r="H21" s="56"/>
      <c r="I21" s="56"/>
      <c r="J21" s="189"/>
      <c r="K21" s="185"/>
      <c r="L21" s="185"/>
      <c r="M21" s="185"/>
      <c r="N21" s="185"/>
      <c r="O21" s="185"/>
      <c r="P21" s="26">
        <f t="shared" si="5"/>
        <v>0</v>
      </c>
      <c r="Q21" s="26">
        <f t="shared" si="0"/>
        <v>0</v>
      </c>
      <c r="R21" s="26"/>
      <c r="S21" s="26"/>
      <c r="T21" s="185"/>
      <c r="U21" s="185"/>
      <c r="V21" s="185"/>
      <c r="W21" s="185"/>
      <c r="X21" s="185"/>
      <c r="Y21" s="185"/>
      <c r="Z21" s="185"/>
      <c r="AA21" s="185"/>
      <c r="AB21" s="185"/>
    </row>
    <row r="22" spans="1:28" ht="19.5" customHeight="1">
      <c r="A22" s="46" t="s">
        <v>191</v>
      </c>
      <c r="B22" s="166" t="s">
        <v>106</v>
      </c>
      <c r="C22" s="171" t="s">
        <v>183</v>
      </c>
      <c r="D22" s="46" t="s">
        <v>200</v>
      </c>
      <c r="E22" s="169">
        <f t="shared" si="2"/>
        <v>1</v>
      </c>
      <c r="F22" s="169">
        <f t="shared" si="3"/>
        <v>1</v>
      </c>
      <c r="G22" s="56">
        <f t="shared" si="4"/>
        <v>1</v>
      </c>
      <c r="H22" s="56"/>
      <c r="I22" s="56">
        <v>1</v>
      </c>
      <c r="J22" s="189"/>
      <c r="K22" s="185"/>
      <c r="L22" s="185"/>
      <c r="M22" s="185"/>
      <c r="N22" s="185"/>
      <c r="O22" s="185"/>
      <c r="P22" s="26">
        <f t="shared" si="5"/>
        <v>0</v>
      </c>
      <c r="Q22" s="26">
        <f t="shared" si="0"/>
        <v>0</v>
      </c>
      <c r="R22" s="26"/>
      <c r="S22" s="26"/>
      <c r="T22" s="185"/>
      <c r="U22" s="185"/>
      <c r="V22" s="185"/>
      <c r="W22" s="185"/>
      <c r="X22" s="185"/>
      <c r="Y22" s="185"/>
      <c r="Z22" s="185"/>
      <c r="AA22" s="185"/>
      <c r="AB22" s="185"/>
    </row>
    <row r="23" spans="1:28" ht="19.5" customHeight="1">
      <c r="A23" s="46" t="s">
        <v>191</v>
      </c>
      <c r="B23" s="166" t="s">
        <v>98</v>
      </c>
      <c r="C23" s="171" t="s">
        <v>183</v>
      </c>
      <c r="D23" s="46" t="s">
        <v>201</v>
      </c>
      <c r="E23" s="169">
        <f t="shared" si="2"/>
        <v>12.09</v>
      </c>
      <c r="F23" s="169">
        <f t="shared" si="3"/>
        <v>7.380000000000001</v>
      </c>
      <c r="G23" s="56">
        <f t="shared" si="4"/>
        <v>7.380000000000001</v>
      </c>
      <c r="H23" s="56">
        <v>0.69</v>
      </c>
      <c r="I23" s="56">
        <v>6.69</v>
      </c>
      <c r="J23" s="189"/>
      <c r="K23" s="185"/>
      <c r="L23" s="185"/>
      <c r="M23" s="185"/>
      <c r="N23" s="185"/>
      <c r="O23" s="185"/>
      <c r="P23" s="26">
        <f t="shared" si="5"/>
        <v>4.71</v>
      </c>
      <c r="Q23" s="26">
        <f t="shared" si="0"/>
        <v>4.71</v>
      </c>
      <c r="R23" s="26">
        <v>4.71</v>
      </c>
      <c r="S23" s="26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1:28" ht="19.5" customHeight="1">
      <c r="A24" s="170" t="s">
        <v>202</v>
      </c>
      <c r="B24" s="176"/>
      <c r="C24" s="171" t="s">
        <v>183</v>
      </c>
      <c r="D24" s="170" t="s">
        <v>203</v>
      </c>
      <c r="E24" s="169">
        <f t="shared" si="2"/>
        <v>85.89</v>
      </c>
      <c r="F24" s="169">
        <f t="shared" si="3"/>
        <v>3</v>
      </c>
      <c r="G24" s="169">
        <f t="shared" si="4"/>
        <v>3</v>
      </c>
      <c r="H24" s="169">
        <f>SUM(H25:H31)</f>
        <v>0</v>
      </c>
      <c r="I24" s="169">
        <f>SUM(I25:I31)</f>
        <v>3</v>
      </c>
      <c r="J24" s="189"/>
      <c r="K24" s="185"/>
      <c r="L24" s="185"/>
      <c r="M24" s="185"/>
      <c r="N24" s="185"/>
      <c r="O24" s="185"/>
      <c r="P24" s="183">
        <f t="shared" si="5"/>
        <v>82.89</v>
      </c>
      <c r="Q24" s="169">
        <f t="shared" si="0"/>
        <v>69.37</v>
      </c>
      <c r="R24" s="169"/>
      <c r="S24" s="169">
        <f aca="true" t="shared" si="7" ref="S24:V24">SUM(S25:S31)</f>
        <v>69.37</v>
      </c>
      <c r="T24" s="169">
        <f>SUM(U24:V24)</f>
        <v>13.52</v>
      </c>
      <c r="U24" s="169">
        <f t="shared" si="7"/>
        <v>0</v>
      </c>
      <c r="V24" s="169">
        <f t="shared" si="7"/>
        <v>13.52</v>
      </c>
      <c r="W24" s="185"/>
      <c r="X24" s="185"/>
      <c r="Y24" s="185"/>
      <c r="Z24" s="185"/>
      <c r="AA24" s="185"/>
      <c r="AB24" s="185"/>
    </row>
    <row r="25" spans="1:28" ht="19.5" customHeight="1">
      <c r="A25" s="46" t="s">
        <v>204</v>
      </c>
      <c r="B25" s="166" t="s">
        <v>78</v>
      </c>
      <c r="C25" s="171" t="s">
        <v>183</v>
      </c>
      <c r="D25" s="46" t="s">
        <v>205</v>
      </c>
      <c r="E25" s="169">
        <f t="shared" si="2"/>
        <v>0</v>
      </c>
      <c r="F25" s="169">
        <f t="shared" si="3"/>
        <v>0</v>
      </c>
      <c r="G25" s="56">
        <f t="shared" si="4"/>
        <v>0</v>
      </c>
      <c r="H25" s="56"/>
      <c r="I25" s="56"/>
      <c r="J25" s="189"/>
      <c r="K25" s="185"/>
      <c r="L25" s="185"/>
      <c r="M25" s="185"/>
      <c r="N25" s="185"/>
      <c r="O25" s="185"/>
      <c r="P25" s="26">
        <f t="shared" si="5"/>
        <v>0</v>
      </c>
      <c r="Q25" s="26">
        <f t="shared" si="0"/>
        <v>0</v>
      </c>
      <c r="R25" s="26"/>
      <c r="S25" s="26"/>
      <c r="T25" s="185"/>
      <c r="U25" s="185"/>
      <c r="V25" s="185"/>
      <c r="W25" s="185"/>
      <c r="X25" s="185"/>
      <c r="Y25" s="185"/>
      <c r="Z25" s="185"/>
      <c r="AA25" s="185"/>
      <c r="AB25" s="185"/>
    </row>
    <row r="26" spans="1:28" ht="19.5" customHeight="1">
      <c r="A26" s="46" t="s">
        <v>204</v>
      </c>
      <c r="B26" s="166" t="s">
        <v>79</v>
      </c>
      <c r="C26" s="171" t="s">
        <v>183</v>
      </c>
      <c r="D26" s="46" t="s">
        <v>206</v>
      </c>
      <c r="E26" s="169">
        <f t="shared" si="2"/>
        <v>82.89</v>
      </c>
      <c r="F26" s="169">
        <f t="shared" si="3"/>
        <v>0</v>
      </c>
      <c r="G26" s="56">
        <f t="shared" si="4"/>
        <v>0</v>
      </c>
      <c r="H26" s="56"/>
      <c r="I26" s="56"/>
      <c r="J26" s="189"/>
      <c r="K26" s="185"/>
      <c r="L26" s="185"/>
      <c r="M26" s="185"/>
      <c r="N26" s="185"/>
      <c r="O26" s="185"/>
      <c r="P26" s="26">
        <f t="shared" si="5"/>
        <v>82.89</v>
      </c>
      <c r="Q26" s="26">
        <f t="shared" si="0"/>
        <v>69.37</v>
      </c>
      <c r="R26" s="26"/>
      <c r="S26" s="26">
        <v>69.37</v>
      </c>
      <c r="T26" s="169">
        <f>SUM(U26:V26)</f>
        <v>13.52</v>
      </c>
      <c r="U26" s="185"/>
      <c r="V26" s="26">
        <v>13.52</v>
      </c>
      <c r="W26" s="185"/>
      <c r="X26" s="185"/>
      <c r="Y26" s="185"/>
      <c r="Z26" s="185"/>
      <c r="AA26" s="185"/>
      <c r="AB26" s="185"/>
    </row>
    <row r="27" spans="1:28" ht="19.5" customHeight="1">
      <c r="A27" s="46" t="s">
        <v>204</v>
      </c>
      <c r="B27" s="166" t="s">
        <v>82</v>
      </c>
      <c r="C27" s="171" t="s">
        <v>183</v>
      </c>
      <c r="D27" s="46" t="s">
        <v>207</v>
      </c>
      <c r="E27" s="169">
        <f t="shared" si="2"/>
        <v>0</v>
      </c>
      <c r="F27" s="169">
        <f t="shared" si="3"/>
        <v>0</v>
      </c>
      <c r="G27" s="56">
        <f t="shared" si="4"/>
        <v>0</v>
      </c>
      <c r="H27" s="56"/>
      <c r="I27" s="56"/>
      <c r="J27" s="189"/>
      <c r="K27" s="185"/>
      <c r="L27" s="185"/>
      <c r="M27" s="185"/>
      <c r="N27" s="185"/>
      <c r="O27" s="185"/>
      <c r="P27" s="26">
        <f t="shared" si="5"/>
        <v>0</v>
      </c>
      <c r="Q27" s="26">
        <f t="shared" si="0"/>
        <v>0</v>
      </c>
      <c r="R27" s="26"/>
      <c r="S27" s="26"/>
      <c r="T27" s="185"/>
      <c r="U27" s="185"/>
      <c r="V27" s="185"/>
      <c r="W27" s="185"/>
      <c r="X27" s="185"/>
      <c r="Y27" s="185"/>
      <c r="Z27" s="185"/>
      <c r="AA27" s="185"/>
      <c r="AB27" s="185"/>
    </row>
    <row r="28" spans="1:28" ht="19.5" customHeight="1">
      <c r="A28" s="46" t="s">
        <v>204</v>
      </c>
      <c r="B28" s="166" t="s">
        <v>111</v>
      </c>
      <c r="C28" s="171" t="s">
        <v>183</v>
      </c>
      <c r="D28" s="46" t="s">
        <v>208</v>
      </c>
      <c r="E28" s="169">
        <f t="shared" si="2"/>
        <v>0</v>
      </c>
      <c r="F28" s="169">
        <f t="shared" si="3"/>
        <v>0</v>
      </c>
      <c r="G28" s="56">
        <f t="shared" si="4"/>
        <v>0</v>
      </c>
      <c r="H28" s="56"/>
      <c r="I28" s="56"/>
      <c r="J28" s="189"/>
      <c r="K28" s="185"/>
      <c r="L28" s="185"/>
      <c r="M28" s="185"/>
      <c r="N28" s="185"/>
      <c r="O28" s="185"/>
      <c r="P28" s="26">
        <f t="shared" si="5"/>
        <v>0</v>
      </c>
      <c r="Q28" s="26">
        <f t="shared" si="0"/>
        <v>0</v>
      </c>
      <c r="R28" s="26"/>
      <c r="S28" s="26"/>
      <c r="T28" s="185"/>
      <c r="U28" s="185"/>
      <c r="V28" s="185"/>
      <c r="W28" s="185"/>
      <c r="X28" s="185"/>
      <c r="Y28" s="185"/>
      <c r="Z28" s="185"/>
      <c r="AA28" s="185"/>
      <c r="AB28" s="185"/>
    </row>
    <row r="29" spans="1:28" ht="19.5" customHeight="1">
      <c r="A29" s="46" t="s">
        <v>204</v>
      </c>
      <c r="B29" s="166" t="s">
        <v>85</v>
      </c>
      <c r="C29" s="171" t="s">
        <v>183</v>
      </c>
      <c r="D29" s="46" t="s">
        <v>209</v>
      </c>
      <c r="E29" s="169">
        <f t="shared" si="2"/>
        <v>3</v>
      </c>
      <c r="F29" s="169">
        <f t="shared" si="3"/>
        <v>3</v>
      </c>
      <c r="G29" s="56">
        <f t="shared" si="4"/>
        <v>3</v>
      </c>
      <c r="H29" s="56"/>
      <c r="I29" s="56">
        <v>3</v>
      </c>
      <c r="J29" s="184"/>
      <c r="K29" s="185"/>
      <c r="L29" s="185"/>
      <c r="M29" s="185"/>
      <c r="N29" s="185"/>
      <c r="O29" s="185"/>
      <c r="P29" s="26">
        <f t="shared" si="5"/>
        <v>0</v>
      </c>
      <c r="Q29" s="26">
        <f t="shared" si="0"/>
        <v>0</v>
      </c>
      <c r="R29" s="26"/>
      <c r="S29" s="26"/>
      <c r="T29" s="185"/>
      <c r="U29" s="185"/>
      <c r="V29" s="185"/>
      <c r="W29" s="185"/>
      <c r="X29" s="185"/>
      <c r="Y29" s="185"/>
      <c r="Z29" s="185"/>
      <c r="AA29" s="185"/>
      <c r="AB29" s="185"/>
    </row>
    <row r="30" spans="1:28" ht="19.5" customHeight="1">
      <c r="A30" s="46" t="s">
        <v>204</v>
      </c>
      <c r="B30" s="166" t="s">
        <v>117</v>
      </c>
      <c r="C30" s="171" t="s">
        <v>183</v>
      </c>
      <c r="D30" s="46" t="s">
        <v>210</v>
      </c>
      <c r="E30" s="169">
        <f t="shared" si="2"/>
        <v>0</v>
      </c>
      <c r="F30" s="169">
        <f t="shared" si="3"/>
        <v>0</v>
      </c>
      <c r="G30" s="56">
        <f t="shared" si="4"/>
        <v>0</v>
      </c>
      <c r="H30" s="56"/>
      <c r="I30" s="56"/>
      <c r="J30" s="184"/>
      <c r="K30" s="185"/>
      <c r="L30" s="185"/>
      <c r="M30" s="185"/>
      <c r="N30" s="185"/>
      <c r="O30" s="185"/>
      <c r="P30" s="26">
        <f t="shared" si="5"/>
        <v>0</v>
      </c>
      <c r="Q30" s="26">
        <f t="shared" si="0"/>
        <v>0</v>
      </c>
      <c r="R30" s="26"/>
      <c r="S30" s="26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1:28" ht="19.5" customHeight="1">
      <c r="A31" s="46" t="s">
        <v>204</v>
      </c>
      <c r="B31" s="166" t="s">
        <v>98</v>
      </c>
      <c r="C31" s="171" t="s">
        <v>183</v>
      </c>
      <c r="D31" s="46" t="s">
        <v>211</v>
      </c>
      <c r="E31" s="169">
        <f t="shared" si="2"/>
        <v>0</v>
      </c>
      <c r="F31" s="169">
        <f t="shared" si="3"/>
        <v>0</v>
      </c>
      <c r="G31" s="56">
        <f t="shared" si="4"/>
        <v>0</v>
      </c>
      <c r="H31" s="56"/>
      <c r="I31" s="56"/>
      <c r="J31" s="184"/>
      <c r="K31" s="185"/>
      <c r="L31" s="185"/>
      <c r="M31" s="185"/>
      <c r="N31" s="185"/>
      <c r="O31" s="185"/>
      <c r="P31" s="26">
        <f t="shared" si="5"/>
        <v>0</v>
      </c>
      <c r="Q31" s="26">
        <f t="shared" si="0"/>
        <v>0</v>
      </c>
      <c r="R31" s="26"/>
      <c r="S31" s="26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1:28" ht="19.5" customHeight="1">
      <c r="A32" s="170" t="s">
        <v>212</v>
      </c>
      <c r="B32" s="176"/>
      <c r="C32" s="171" t="s">
        <v>183</v>
      </c>
      <c r="D32" s="170" t="s">
        <v>213</v>
      </c>
      <c r="E32" s="169">
        <f t="shared" si="2"/>
        <v>0</v>
      </c>
      <c r="F32" s="169">
        <f t="shared" si="3"/>
        <v>0</v>
      </c>
      <c r="G32" s="169">
        <f aca="true" t="shared" si="8" ref="G32:I32">SUM(G33:G38)</f>
        <v>0</v>
      </c>
      <c r="H32" s="169">
        <f t="shared" si="8"/>
        <v>0</v>
      </c>
      <c r="I32" s="169">
        <f t="shared" si="8"/>
        <v>0</v>
      </c>
      <c r="J32" s="184"/>
      <c r="K32" s="185"/>
      <c r="L32" s="185"/>
      <c r="M32" s="185"/>
      <c r="N32" s="185"/>
      <c r="O32" s="185"/>
      <c r="P32" s="26">
        <f t="shared" si="5"/>
        <v>0</v>
      </c>
      <c r="Q32" s="26">
        <f t="shared" si="0"/>
        <v>0</v>
      </c>
      <c r="R32" s="26">
        <f>SUM(R33:R38)</f>
        <v>0</v>
      </c>
      <c r="S32" s="26">
        <f>SUM(S33:S38)</f>
        <v>0</v>
      </c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1:28" ht="19.5" customHeight="1">
      <c r="A33" s="46" t="s">
        <v>214</v>
      </c>
      <c r="B33" s="166" t="s">
        <v>78</v>
      </c>
      <c r="C33" s="171" t="s">
        <v>183</v>
      </c>
      <c r="D33" s="46" t="s">
        <v>205</v>
      </c>
      <c r="E33" s="169">
        <f t="shared" si="2"/>
        <v>0</v>
      </c>
      <c r="F33" s="169">
        <f t="shared" si="3"/>
        <v>0</v>
      </c>
      <c r="G33" s="169">
        <f t="shared" si="4"/>
        <v>0</v>
      </c>
      <c r="H33" s="177"/>
      <c r="I33" s="179"/>
      <c r="J33" s="184"/>
      <c r="K33" s="185"/>
      <c r="L33" s="185"/>
      <c r="M33" s="185"/>
      <c r="N33" s="185"/>
      <c r="O33" s="185"/>
      <c r="P33" s="26">
        <f t="shared" si="5"/>
        <v>0</v>
      </c>
      <c r="Q33" s="26">
        <f t="shared" si="0"/>
        <v>0</v>
      </c>
      <c r="R33" s="26"/>
      <c r="S33" s="26"/>
      <c r="T33" s="185"/>
      <c r="U33" s="185"/>
      <c r="V33" s="185"/>
      <c r="W33" s="185"/>
      <c r="X33" s="185"/>
      <c r="Y33" s="185"/>
      <c r="Z33" s="185"/>
      <c r="AA33" s="185"/>
      <c r="AB33" s="185"/>
    </row>
    <row r="34" spans="1:28" ht="19.5" customHeight="1">
      <c r="A34" s="46" t="s">
        <v>214</v>
      </c>
      <c r="B34" s="166" t="s">
        <v>79</v>
      </c>
      <c r="C34" s="171" t="s">
        <v>183</v>
      </c>
      <c r="D34" s="46" t="s">
        <v>206</v>
      </c>
      <c r="E34" s="169">
        <f t="shared" si="2"/>
        <v>0</v>
      </c>
      <c r="F34" s="169">
        <f t="shared" si="3"/>
        <v>0</v>
      </c>
      <c r="G34" s="169">
        <f t="shared" si="4"/>
        <v>0</v>
      </c>
      <c r="H34" s="177"/>
      <c r="I34" s="179"/>
      <c r="J34" s="184"/>
      <c r="K34" s="185"/>
      <c r="L34" s="185"/>
      <c r="M34" s="185"/>
      <c r="N34" s="185"/>
      <c r="O34" s="185"/>
      <c r="P34" s="26">
        <f t="shared" si="5"/>
        <v>0</v>
      </c>
      <c r="Q34" s="26">
        <f t="shared" si="0"/>
        <v>0</v>
      </c>
      <c r="R34" s="26"/>
      <c r="T34" s="185"/>
      <c r="U34" s="185"/>
      <c r="V34" s="185"/>
      <c r="W34" s="185"/>
      <c r="X34" s="185"/>
      <c r="Y34" s="185"/>
      <c r="Z34" s="185"/>
      <c r="AA34" s="185"/>
      <c r="AB34" s="185"/>
    </row>
    <row r="35" spans="1:28" ht="19.5" customHeight="1">
      <c r="A35" s="46" t="s">
        <v>214</v>
      </c>
      <c r="B35" s="166" t="s">
        <v>82</v>
      </c>
      <c r="C35" s="171" t="s">
        <v>183</v>
      </c>
      <c r="D35" s="46" t="s">
        <v>207</v>
      </c>
      <c r="E35" s="169">
        <f t="shared" si="2"/>
        <v>0</v>
      </c>
      <c r="F35" s="169">
        <f t="shared" si="3"/>
        <v>0</v>
      </c>
      <c r="G35" s="169">
        <f t="shared" si="4"/>
        <v>0</v>
      </c>
      <c r="H35" s="177"/>
      <c r="I35" s="179"/>
      <c r="J35" s="184"/>
      <c r="K35" s="185"/>
      <c r="L35" s="185"/>
      <c r="M35" s="185"/>
      <c r="N35" s="185"/>
      <c r="O35" s="185"/>
      <c r="P35" s="26">
        <f t="shared" si="5"/>
        <v>0</v>
      </c>
      <c r="Q35" s="26">
        <f t="shared" si="0"/>
        <v>0</v>
      </c>
      <c r="R35" s="26"/>
      <c r="S35" s="26"/>
      <c r="T35" s="185"/>
      <c r="U35" s="185"/>
      <c r="V35" s="185"/>
      <c r="W35" s="185"/>
      <c r="X35" s="185"/>
      <c r="Y35" s="185"/>
      <c r="Z35" s="185"/>
      <c r="AA35" s="185"/>
      <c r="AB35" s="185"/>
    </row>
    <row r="36" spans="1:28" ht="19.5" customHeight="1">
      <c r="A36" s="46" t="s">
        <v>214</v>
      </c>
      <c r="B36" s="166" t="s">
        <v>89</v>
      </c>
      <c r="C36" s="171" t="s">
        <v>183</v>
      </c>
      <c r="D36" s="46" t="s">
        <v>209</v>
      </c>
      <c r="E36" s="169">
        <f t="shared" si="2"/>
        <v>0</v>
      </c>
      <c r="F36" s="169">
        <f t="shared" si="3"/>
        <v>0</v>
      </c>
      <c r="G36" s="169">
        <f t="shared" si="4"/>
        <v>0</v>
      </c>
      <c r="H36" s="177"/>
      <c r="I36" s="179"/>
      <c r="J36" s="184"/>
      <c r="K36" s="185"/>
      <c r="L36" s="185"/>
      <c r="M36" s="185"/>
      <c r="N36" s="185"/>
      <c r="O36" s="185"/>
      <c r="P36" s="26">
        <f t="shared" si="5"/>
        <v>0</v>
      </c>
      <c r="Q36" s="26">
        <f t="shared" si="0"/>
        <v>0</v>
      </c>
      <c r="R36" s="26"/>
      <c r="S36" s="26"/>
      <c r="T36" s="185"/>
      <c r="U36" s="185"/>
      <c r="V36" s="185"/>
      <c r="W36" s="185"/>
      <c r="X36" s="185"/>
      <c r="Y36" s="185"/>
      <c r="Z36" s="185"/>
      <c r="AA36" s="185"/>
      <c r="AB36" s="185"/>
    </row>
    <row r="37" spans="1:28" ht="19.5" customHeight="1">
      <c r="A37" s="46" t="s">
        <v>214</v>
      </c>
      <c r="B37" s="166" t="s">
        <v>111</v>
      </c>
      <c r="C37" s="171" t="s">
        <v>183</v>
      </c>
      <c r="D37" s="46" t="s">
        <v>210</v>
      </c>
      <c r="E37" s="169">
        <f t="shared" si="2"/>
        <v>0</v>
      </c>
      <c r="F37" s="169">
        <f t="shared" si="3"/>
        <v>0</v>
      </c>
      <c r="G37" s="169">
        <f t="shared" si="4"/>
        <v>0</v>
      </c>
      <c r="H37" s="177"/>
      <c r="I37" s="179"/>
      <c r="J37" s="184"/>
      <c r="K37" s="185"/>
      <c r="L37" s="185"/>
      <c r="M37" s="185"/>
      <c r="N37" s="185"/>
      <c r="O37" s="185"/>
      <c r="P37" s="26">
        <f t="shared" si="5"/>
        <v>0</v>
      </c>
      <c r="Q37" s="26">
        <f t="shared" si="0"/>
        <v>0</v>
      </c>
      <c r="R37" s="26"/>
      <c r="S37" s="26"/>
      <c r="T37" s="185"/>
      <c r="U37" s="185"/>
      <c r="V37" s="185"/>
      <c r="W37" s="185"/>
      <c r="X37" s="185"/>
      <c r="Y37" s="185"/>
      <c r="Z37" s="185"/>
      <c r="AA37" s="185"/>
      <c r="AB37" s="185"/>
    </row>
    <row r="38" spans="1:28" ht="19.5" customHeight="1">
      <c r="A38" s="46" t="s">
        <v>214</v>
      </c>
      <c r="B38" s="166" t="s">
        <v>98</v>
      </c>
      <c r="C38" s="171" t="s">
        <v>183</v>
      </c>
      <c r="D38" s="46" t="s">
        <v>211</v>
      </c>
      <c r="E38" s="169">
        <f t="shared" si="2"/>
        <v>0</v>
      </c>
      <c r="F38" s="169">
        <f t="shared" si="3"/>
        <v>0</v>
      </c>
      <c r="G38" s="169">
        <f t="shared" si="4"/>
        <v>0</v>
      </c>
      <c r="H38" s="177"/>
      <c r="I38" s="179"/>
      <c r="J38" s="184"/>
      <c r="K38" s="185"/>
      <c r="L38" s="185"/>
      <c r="M38" s="185"/>
      <c r="N38" s="185"/>
      <c r="O38" s="185"/>
      <c r="P38" s="26">
        <f t="shared" si="5"/>
        <v>0</v>
      </c>
      <c r="Q38" s="26">
        <f t="shared" si="0"/>
        <v>0</v>
      </c>
      <c r="R38" s="26"/>
      <c r="S38" s="26"/>
      <c r="T38" s="185"/>
      <c r="U38" s="185"/>
      <c r="V38" s="185"/>
      <c r="W38" s="185"/>
      <c r="X38" s="185"/>
      <c r="Y38" s="185"/>
      <c r="Z38" s="185"/>
      <c r="AA38" s="185"/>
      <c r="AB38" s="185"/>
    </row>
    <row r="39" spans="1:28" ht="19.5" customHeight="1">
      <c r="A39" s="170" t="s">
        <v>215</v>
      </c>
      <c r="B39" s="176"/>
      <c r="C39" s="171" t="s">
        <v>183</v>
      </c>
      <c r="D39" s="170" t="s">
        <v>216</v>
      </c>
      <c r="E39" s="169">
        <f t="shared" si="2"/>
        <v>0</v>
      </c>
      <c r="F39" s="169">
        <f t="shared" si="3"/>
        <v>0</v>
      </c>
      <c r="G39" s="169">
        <f>SUM(G40:G42)</f>
        <v>0</v>
      </c>
      <c r="H39" s="177"/>
      <c r="I39" s="179"/>
      <c r="J39" s="184"/>
      <c r="K39" s="185"/>
      <c r="L39" s="185"/>
      <c r="M39" s="185"/>
      <c r="N39" s="185"/>
      <c r="O39" s="185"/>
      <c r="P39" s="26">
        <f t="shared" si="5"/>
        <v>0</v>
      </c>
      <c r="Q39" s="26">
        <f t="shared" si="0"/>
        <v>0</v>
      </c>
      <c r="R39" s="26">
        <f>SUM(R40:R42)</f>
        <v>0</v>
      </c>
      <c r="S39" s="26">
        <f>SUM(S40:S42)</f>
        <v>0</v>
      </c>
      <c r="T39" s="185"/>
      <c r="U39" s="185"/>
      <c r="V39" s="185"/>
      <c r="W39" s="185"/>
      <c r="X39" s="185"/>
      <c r="Y39" s="185"/>
      <c r="Z39" s="185"/>
      <c r="AA39" s="185"/>
      <c r="AB39" s="185"/>
    </row>
    <row r="40" spans="1:28" ht="19.5" customHeight="1">
      <c r="A40" s="46" t="s">
        <v>217</v>
      </c>
      <c r="B40" s="166" t="s">
        <v>78</v>
      </c>
      <c r="C40" s="171" t="s">
        <v>183</v>
      </c>
      <c r="D40" s="46" t="s">
        <v>218</v>
      </c>
      <c r="E40" s="169">
        <f t="shared" si="2"/>
        <v>0</v>
      </c>
      <c r="F40" s="169">
        <f t="shared" si="3"/>
        <v>0</v>
      </c>
      <c r="G40" s="169">
        <f t="shared" si="4"/>
        <v>0</v>
      </c>
      <c r="H40" s="177"/>
      <c r="I40" s="179"/>
      <c r="J40" s="190"/>
      <c r="K40" s="185"/>
      <c r="L40" s="185"/>
      <c r="M40" s="185"/>
      <c r="N40" s="185"/>
      <c r="O40" s="185"/>
      <c r="P40" s="26">
        <f t="shared" si="5"/>
        <v>0</v>
      </c>
      <c r="Q40" s="26">
        <f t="shared" si="0"/>
        <v>0</v>
      </c>
      <c r="R40" s="26"/>
      <c r="S40" s="26"/>
      <c r="T40" s="185"/>
      <c r="U40" s="185"/>
      <c r="V40" s="185"/>
      <c r="W40" s="185"/>
      <c r="X40" s="185"/>
      <c r="Y40" s="185"/>
      <c r="Z40" s="185"/>
      <c r="AA40" s="185"/>
      <c r="AB40" s="185"/>
    </row>
    <row r="41" spans="1:28" ht="19.5" customHeight="1">
      <c r="A41" s="46" t="s">
        <v>217</v>
      </c>
      <c r="B41" s="166" t="s">
        <v>79</v>
      </c>
      <c r="C41" s="171" t="s">
        <v>183</v>
      </c>
      <c r="D41" s="46" t="s">
        <v>219</v>
      </c>
      <c r="E41" s="169">
        <f t="shared" si="2"/>
        <v>0</v>
      </c>
      <c r="F41" s="169">
        <f t="shared" si="3"/>
        <v>0</v>
      </c>
      <c r="G41" s="169">
        <f t="shared" si="4"/>
        <v>0</v>
      </c>
      <c r="H41" s="177"/>
      <c r="I41" s="179"/>
      <c r="J41" s="190"/>
      <c r="K41" s="185"/>
      <c r="L41" s="185"/>
      <c r="M41" s="185"/>
      <c r="N41" s="185"/>
      <c r="O41" s="185"/>
      <c r="P41" s="26">
        <f t="shared" si="5"/>
        <v>0</v>
      </c>
      <c r="Q41" s="26">
        <f t="shared" si="0"/>
        <v>0</v>
      </c>
      <c r="R41" s="26"/>
      <c r="S41" s="26"/>
      <c r="T41" s="185"/>
      <c r="U41" s="185"/>
      <c r="V41" s="185"/>
      <c r="W41" s="185"/>
      <c r="X41" s="185"/>
      <c r="Y41" s="185"/>
      <c r="Z41" s="185"/>
      <c r="AA41" s="185"/>
      <c r="AB41" s="185"/>
    </row>
    <row r="42" spans="1:28" ht="19.5" customHeight="1">
      <c r="A42" s="46" t="s">
        <v>217</v>
      </c>
      <c r="B42" s="166" t="s">
        <v>98</v>
      </c>
      <c r="C42" s="171" t="s">
        <v>183</v>
      </c>
      <c r="D42" s="46" t="s">
        <v>220</v>
      </c>
      <c r="E42" s="169">
        <f t="shared" si="2"/>
        <v>0</v>
      </c>
      <c r="F42" s="169">
        <f t="shared" si="3"/>
        <v>0</v>
      </c>
      <c r="G42" s="169">
        <f t="shared" si="4"/>
        <v>0</v>
      </c>
      <c r="H42" s="177"/>
      <c r="I42" s="179"/>
      <c r="J42" s="189"/>
      <c r="K42" s="185"/>
      <c r="L42" s="185"/>
      <c r="M42" s="185"/>
      <c r="N42" s="185"/>
      <c r="O42" s="185"/>
      <c r="P42" s="26">
        <f t="shared" si="5"/>
        <v>0</v>
      </c>
      <c r="Q42" s="26">
        <f t="shared" si="0"/>
        <v>0</v>
      </c>
      <c r="R42" s="26"/>
      <c r="S42" s="26"/>
      <c r="T42" s="185"/>
      <c r="U42" s="185"/>
      <c r="V42" s="185"/>
      <c r="W42" s="185"/>
      <c r="X42" s="185"/>
      <c r="Y42" s="185"/>
      <c r="Z42" s="185"/>
      <c r="AA42" s="185"/>
      <c r="AB42" s="185"/>
    </row>
    <row r="43" spans="1:28" ht="19.5" customHeight="1">
      <c r="A43" s="170" t="s">
        <v>221</v>
      </c>
      <c r="B43" s="176"/>
      <c r="C43" s="171" t="s">
        <v>183</v>
      </c>
      <c r="D43" s="170" t="s">
        <v>222</v>
      </c>
      <c r="E43" s="169">
        <f t="shared" si="2"/>
        <v>0</v>
      </c>
      <c r="F43" s="169">
        <f t="shared" si="3"/>
        <v>0</v>
      </c>
      <c r="G43" s="169">
        <f>SUM(G44:G45)</f>
        <v>0</v>
      </c>
      <c r="H43" s="177"/>
      <c r="I43" s="179"/>
      <c r="J43" s="184"/>
      <c r="K43" s="185"/>
      <c r="L43" s="185"/>
      <c r="M43" s="185"/>
      <c r="N43" s="185"/>
      <c r="O43" s="185"/>
      <c r="P43" s="26">
        <f t="shared" si="5"/>
        <v>0</v>
      </c>
      <c r="Q43" s="26">
        <f t="shared" si="0"/>
        <v>0</v>
      </c>
      <c r="R43" s="26">
        <f>SUM(R44:R45)</f>
        <v>0</v>
      </c>
      <c r="S43" s="26">
        <f>SUM(S44:S45)</f>
        <v>0</v>
      </c>
      <c r="T43" s="185"/>
      <c r="U43" s="185"/>
      <c r="V43" s="185"/>
      <c r="W43" s="185"/>
      <c r="X43" s="185"/>
      <c r="Y43" s="185"/>
      <c r="Z43" s="185"/>
      <c r="AA43" s="185"/>
      <c r="AB43" s="185"/>
    </row>
    <row r="44" spans="1:28" ht="19.5" customHeight="1">
      <c r="A44" s="46" t="s">
        <v>223</v>
      </c>
      <c r="B44" s="166" t="s">
        <v>78</v>
      </c>
      <c r="C44" s="171" t="s">
        <v>183</v>
      </c>
      <c r="D44" s="46" t="s">
        <v>224</v>
      </c>
      <c r="E44" s="169">
        <f t="shared" si="2"/>
        <v>0</v>
      </c>
      <c r="F44" s="169">
        <f t="shared" si="3"/>
        <v>0</v>
      </c>
      <c r="G44" s="169">
        <f t="shared" si="4"/>
        <v>0</v>
      </c>
      <c r="H44" s="177"/>
      <c r="I44" s="179"/>
      <c r="J44" s="184"/>
      <c r="K44" s="185"/>
      <c r="L44" s="185"/>
      <c r="M44" s="185"/>
      <c r="N44" s="185"/>
      <c r="O44" s="185"/>
      <c r="P44" s="26">
        <f t="shared" si="5"/>
        <v>0</v>
      </c>
      <c r="Q44" s="26">
        <f t="shared" si="0"/>
        <v>0</v>
      </c>
      <c r="R44" s="26"/>
      <c r="S44" s="26"/>
      <c r="T44" s="185"/>
      <c r="U44" s="185"/>
      <c r="V44" s="185"/>
      <c r="W44" s="185"/>
      <c r="X44" s="185"/>
      <c r="Y44" s="185"/>
      <c r="Z44" s="185"/>
      <c r="AA44" s="185"/>
      <c r="AB44" s="185"/>
    </row>
    <row r="45" spans="1:28" ht="19.5" customHeight="1">
      <c r="A45" s="46" t="s">
        <v>223</v>
      </c>
      <c r="B45" s="166" t="s">
        <v>79</v>
      </c>
      <c r="C45" s="171" t="s">
        <v>183</v>
      </c>
      <c r="D45" s="46" t="s">
        <v>225</v>
      </c>
      <c r="E45" s="169">
        <f t="shared" si="2"/>
        <v>0</v>
      </c>
      <c r="F45" s="169">
        <f t="shared" si="3"/>
        <v>0</v>
      </c>
      <c r="G45" s="169">
        <f t="shared" si="4"/>
        <v>0</v>
      </c>
      <c r="H45" s="177"/>
      <c r="I45" s="179"/>
      <c r="J45" s="184"/>
      <c r="K45" s="185"/>
      <c r="L45" s="185"/>
      <c r="M45" s="185"/>
      <c r="N45" s="185"/>
      <c r="O45" s="185"/>
      <c r="P45" s="26">
        <f t="shared" si="5"/>
        <v>0</v>
      </c>
      <c r="Q45" s="26">
        <f t="shared" si="0"/>
        <v>0</v>
      </c>
      <c r="R45" s="26"/>
      <c r="S45" s="26"/>
      <c r="T45" s="185"/>
      <c r="U45" s="185"/>
      <c r="V45" s="185"/>
      <c r="W45" s="185"/>
      <c r="X45" s="185"/>
      <c r="Y45" s="185"/>
      <c r="Z45" s="185"/>
      <c r="AA45" s="185"/>
      <c r="AB45" s="185"/>
    </row>
    <row r="46" spans="1:28" ht="19.5" customHeight="1">
      <c r="A46" s="170" t="s">
        <v>226</v>
      </c>
      <c r="B46" s="176"/>
      <c r="C46" s="171" t="s">
        <v>183</v>
      </c>
      <c r="D46" s="170" t="s">
        <v>227</v>
      </c>
      <c r="E46" s="169">
        <f t="shared" si="2"/>
        <v>0</v>
      </c>
      <c r="F46" s="169">
        <f t="shared" si="3"/>
        <v>0</v>
      </c>
      <c r="G46" s="169">
        <f>SUM(G47:G49)</f>
        <v>0</v>
      </c>
      <c r="H46" s="177"/>
      <c r="I46" s="179"/>
      <c r="J46" s="189"/>
      <c r="K46" s="185"/>
      <c r="L46" s="185"/>
      <c r="M46" s="185"/>
      <c r="N46" s="185"/>
      <c r="O46" s="185"/>
      <c r="P46" s="26">
        <f t="shared" si="5"/>
        <v>0</v>
      </c>
      <c r="Q46" s="26">
        <f t="shared" si="0"/>
        <v>0</v>
      </c>
      <c r="R46" s="26">
        <f>SUM(R47:R49)</f>
        <v>0</v>
      </c>
      <c r="S46" s="26">
        <f>SUM(S47:S49)</f>
        <v>0</v>
      </c>
      <c r="T46" s="185"/>
      <c r="U46" s="185"/>
      <c r="V46" s="185"/>
      <c r="W46" s="185"/>
      <c r="X46" s="185"/>
      <c r="Y46" s="185"/>
      <c r="Z46" s="185"/>
      <c r="AA46" s="185"/>
      <c r="AB46" s="185"/>
    </row>
    <row r="47" spans="1:28" ht="19.5" customHeight="1">
      <c r="A47" s="46" t="s">
        <v>228</v>
      </c>
      <c r="B47" s="166" t="s">
        <v>78</v>
      </c>
      <c r="C47" s="171" t="s">
        <v>183</v>
      </c>
      <c r="D47" s="46" t="s">
        <v>229</v>
      </c>
      <c r="E47" s="169">
        <f t="shared" si="2"/>
        <v>0</v>
      </c>
      <c r="F47" s="169">
        <f t="shared" si="3"/>
        <v>0</v>
      </c>
      <c r="G47" s="169">
        <f t="shared" si="4"/>
        <v>0</v>
      </c>
      <c r="H47" s="177"/>
      <c r="I47" s="179"/>
      <c r="J47" s="189"/>
      <c r="K47" s="185"/>
      <c r="L47" s="185"/>
      <c r="M47" s="185"/>
      <c r="N47" s="185"/>
      <c r="O47" s="185"/>
      <c r="P47" s="26">
        <f t="shared" si="5"/>
        <v>0</v>
      </c>
      <c r="Q47" s="26">
        <f t="shared" si="0"/>
        <v>0</v>
      </c>
      <c r="R47" s="26"/>
      <c r="S47" s="26"/>
      <c r="T47" s="185"/>
      <c r="U47" s="185"/>
      <c r="V47" s="185"/>
      <c r="W47" s="185"/>
      <c r="X47" s="185"/>
      <c r="Y47" s="185"/>
      <c r="Z47" s="185"/>
      <c r="AA47" s="185"/>
      <c r="AB47" s="185"/>
    </row>
    <row r="48" spans="1:28" ht="19.5" customHeight="1">
      <c r="A48" s="46" t="s">
        <v>228</v>
      </c>
      <c r="B48" s="166" t="s">
        <v>79</v>
      </c>
      <c r="C48" s="171" t="s">
        <v>183</v>
      </c>
      <c r="D48" s="46" t="s">
        <v>230</v>
      </c>
      <c r="E48" s="169">
        <f t="shared" si="2"/>
        <v>0</v>
      </c>
      <c r="F48" s="169">
        <f t="shared" si="3"/>
        <v>0</v>
      </c>
      <c r="G48" s="169">
        <f t="shared" si="4"/>
        <v>0</v>
      </c>
      <c r="H48" s="177"/>
      <c r="I48" s="179"/>
      <c r="J48" s="189"/>
      <c r="K48" s="185"/>
      <c r="L48" s="185"/>
      <c r="M48" s="185"/>
      <c r="N48" s="185"/>
      <c r="O48" s="185"/>
      <c r="P48" s="26">
        <f t="shared" si="5"/>
        <v>0</v>
      </c>
      <c r="Q48" s="26">
        <f t="shared" si="0"/>
        <v>0</v>
      </c>
      <c r="R48" s="26"/>
      <c r="S48" s="26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ht="19.5" customHeight="1">
      <c r="A49" s="46" t="s">
        <v>228</v>
      </c>
      <c r="B49" s="166" t="s">
        <v>98</v>
      </c>
      <c r="C49" s="171" t="s">
        <v>183</v>
      </c>
      <c r="D49" s="46" t="s">
        <v>231</v>
      </c>
      <c r="E49" s="169">
        <f t="shared" si="2"/>
        <v>0</v>
      </c>
      <c r="F49" s="169">
        <f t="shared" si="3"/>
        <v>0</v>
      </c>
      <c r="G49" s="169">
        <f t="shared" si="4"/>
        <v>0</v>
      </c>
      <c r="H49" s="56"/>
      <c r="I49" s="56"/>
      <c r="J49" s="191"/>
      <c r="K49" s="185"/>
      <c r="L49" s="185"/>
      <c r="M49" s="185"/>
      <c r="N49" s="185"/>
      <c r="O49" s="185"/>
      <c r="P49" s="26">
        <f t="shared" si="5"/>
        <v>0</v>
      </c>
      <c r="Q49" s="26">
        <f t="shared" si="0"/>
        <v>0</v>
      </c>
      <c r="R49" s="26"/>
      <c r="S49" s="26"/>
      <c r="T49" s="185"/>
      <c r="U49" s="185"/>
      <c r="V49" s="185"/>
      <c r="W49" s="185"/>
      <c r="X49" s="185"/>
      <c r="Y49" s="185"/>
      <c r="Z49" s="185"/>
      <c r="AA49" s="185"/>
      <c r="AB49" s="185"/>
    </row>
    <row r="50" spans="1:28" ht="19.5" customHeight="1">
      <c r="A50" s="170" t="s">
        <v>232</v>
      </c>
      <c r="B50" s="176"/>
      <c r="C50" s="171" t="s">
        <v>183</v>
      </c>
      <c r="D50" s="170" t="s">
        <v>233</v>
      </c>
      <c r="E50" s="169">
        <f t="shared" si="2"/>
        <v>0</v>
      </c>
      <c r="F50" s="169">
        <f t="shared" si="3"/>
        <v>0</v>
      </c>
      <c r="G50" s="169">
        <f>SUM(G51:G52)</f>
        <v>0</v>
      </c>
      <c r="H50" s="56"/>
      <c r="I50" s="56"/>
      <c r="J50" s="191"/>
      <c r="K50" s="185"/>
      <c r="L50" s="185"/>
      <c r="M50" s="185"/>
      <c r="N50" s="185"/>
      <c r="O50" s="185"/>
      <c r="P50" s="26">
        <f t="shared" si="5"/>
        <v>0</v>
      </c>
      <c r="Q50" s="26">
        <f t="shared" si="0"/>
        <v>0</v>
      </c>
      <c r="R50" s="26">
        <f>SUM(R51:R52)</f>
        <v>0</v>
      </c>
      <c r="S50" s="26">
        <f>SUM(S51:S52)</f>
        <v>0</v>
      </c>
      <c r="T50" s="185"/>
      <c r="U50" s="185"/>
      <c r="V50" s="185"/>
      <c r="W50" s="185"/>
      <c r="X50" s="185"/>
      <c r="Y50" s="185"/>
      <c r="Z50" s="185"/>
      <c r="AA50" s="185"/>
      <c r="AB50" s="185"/>
    </row>
    <row r="51" spans="1:28" ht="19.5" customHeight="1">
      <c r="A51" s="46" t="s">
        <v>234</v>
      </c>
      <c r="B51" s="166" t="s">
        <v>78</v>
      </c>
      <c r="C51" s="171" t="s">
        <v>183</v>
      </c>
      <c r="D51" s="46" t="s">
        <v>235</v>
      </c>
      <c r="E51" s="169">
        <f t="shared" si="2"/>
        <v>0</v>
      </c>
      <c r="F51" s="169">
        <f t="shared" si="3"/>
        <v>0</v>
      </c>
      <c r="G51" s="169">
        <f t="shared" si="4"/>
        <v>0</v>
      </c>
      <c r="H51" s="56"/>
      <c r="I51" s="56"/>
      <c r="J51" s="191"/>
      <c r="K51" s="185"/>
      <c r="L51" s="185"/>
      <c r="M51" s="185"/>
      <c r="N51" s="185"/>
      <c r="O51" s="185"/>
      <c r="P51" s="26">
        <f t="shared" si="5"/>
        <v>0</v>
      </c>
      <c r="Q51" s="26">
        <f t="shared" si="0"/>
        <v>0</v>
      </c>
      <c r="R51" s="26"/>
      <c r="S51" s="26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1:28" ht="19.5" customHeight="1">
      <c r="A52" s="46" t="s">
        <v>234</v>
      </c>
      <c r="B52" s="166" t="s">
        <v>79</v>
      </c>
      <c r="C52" s="171" t="s">
        <v>183</v>
      </c>
      <c r="D52" s="46" t="s">
        <v>236</v>
      </c>
      <c r="E52" s="169">
        <f t="shared" si="2"/>
        <v>0</v>
      </c>
      <c r="F52" s="169">
        <f t="shared" si="3"/>
        <v>0</v>
      </c>
      <c r="G52" s="169">
        <f t="shared" si="4"/>
        <v>0</v>
      </c>
      <c r="H52" s="178"/>
      <c r="I52" s="178"/>
      <c r="J52" s="191"/>
      <c r="K52" s="185"/>
      <c r="L52" s="185"/>
      <c r="M52" s="185"/>
      <c r="N52" s="185"/>
      <c r="O52" s="185"/>
      <c r="P52" s="26">
        <f t="shared" si="5"/>
        <v>0</v>
      </c>
      <c r="Q52" s="26">
        <f t="shared" si="0"/>
        <v>0</v>
      </c>
      <c r="R52" s="26"/>
      <c r="S52" s="26"/>
      <c r="T52" s="185"/>
      <c r="U52" s="185"/>
      <c r="V52" s="185"/>
      <c r="W52" s="185"/>
      <c r="X52" s="185"/>
      <c r="Y52" s="185"/>
      <c r="Z52" s="185"/>
      <c r="AA52" s="185"/>
      <c r="AB52" s="185"/>
    </row>
    <row r="53" spans="1:28" ht="19.5" customHeight="1">
      <c r="A53" s="170" t="s">
        <v>237</v>
      </c>
      <c r="B53" s="176"/>
      <c r="C53" s="171" t="s">
        <v>183</v>
      </c>
      <c r="D53" s="170" t="s">
        <v>238</v>
      </c>
      <c r="E53" s="169">
        <f t="shared" si="2"/>
        <v>247.35</v>
      </c>
      <c r="F53" s="169">
        <f t="shared" si="3"/>
        <v>234.85</v>
      </c>
      <c r="G53" s="169">
        <f aca="true" t="shared" si="9" ref="G53:I53">SUM(G54:G58)</f>
        <v>234.85</v>
      </c>
      <c r="H53" s="169">
        <f t="shared" si="9"/>
        <v>7.72</v>
      </c>
      <c r="I53" s="169">
        <f t="shared" si="9"/>
        <v>227.13</v>
      </c>
      <c r="J53" s="184"/>
      <c r="K53" s="185"/>
      <c r="L53" s="185"/>
      <c r="M53" s="185"/>
      <c r="N53" s="185"/>
      <c r="O53" s="185"/>
      <c r="P53" s="183">
        <f t="shared" si="5"/>
        <v>12.5</v>
      </c>
      <c r="Q53" s="169">
        <f t="shared" si="0"/>
        <v>12.5</v>
      </c>
      <c r="R53" s="169">
        <f aca="true" t="shared" si="10" ref="R53:V53">SUM(R54:R58)</f>
        <v>5.83</v>
      </c>
      <c r="S53" s="169">
        <f t="shared" si="10"/>
        <v>6.67</v>
      </c>
      <c r="T53" s="169">
        <f t="shared" si="10"/>
        <v>0</v>
      </c>
      <c r="U53" s="169">
        <f t="shared" si="10"/>
        <v>0</v>
      </c>
      <c r="V53" s="169">
        <f t="shared" si="10"/>
        <v>0</v>
      </c>
      <c r="W53" s="185"/>
      <c r="X53" s="185"/>
      <c r="Y53" s="185"/>
      <c r="Z53" s="185"/>
      <c r="AA53" s="185"/>
      <c r="AB53" s="185"/>
    </row>
    <row r="54" spans="1:28" ht="19.5" customHeight="1">
      <c r="A54" s="46" t="s">
        <v>239</v>
      </c>
      <c r="B54" s="166" t="s">
        <v>78</v>
      </c>
      <c r="C54" s="171" t="s">
        <v>183</v>
      </c>
      <c r="D54" s="46" t="s">
        <v>240</v>
      </c>
      <c r="E54" s="169">
        <f t="shared" si="2"/>
        <v>242.73</v>
      </c>
      <c r="F54" s="169">
        <f t="shared" si="3"/>
        <v>234.85</v>
      </c>
      <c r="G54" s="56">
        <f t="shared" si="4"/>
        <v>234.85</v>
      </c>
      <c r="H54" s="56">
        <v>7.72</v>
      </c>
      <c r="I54" s="56">
        <v>227.13</v>
      </c>
      <c r="J54" s="184"/>
      <c r="K54" s="185"/>
      <c r="L54" s="185"/>
      <c r="M54" s="185"/>
      <c r="N54" s="185"/>
      <c r="O54" s="185"/>
      <c r="P54" s="26">
        <f t="shared" si="5"/>
        <v>7.88</v>
      </c>
      <c r="Q54" s="26">
        <f t="shared" si="0"/>
        <v>7.88</v>
      </c>
      <c r="R54" s="26">
        <v>5.83</v>
      </c>
      <c r="S54" s="26">
        <v>2.05</v>
      </c>
      <c r="T54" s="185"/>
      <c r="U54" s="185"/>
      <c r="V54" s="185"/>
      <c r="W54" s="185"/>
      <c r="X54" s="185"/>
      <c r="Y54" s="185"/>
      <c r="Z54" s="185"/>
      <c r="AA54" s="185"/>
      <c r="AB54" s="185"/>
    </row>
    <row r="55" spans="1:28" ht="19.5" customHeight="1">
      <c r="A55" s="46" t="s">
        <v>239</v>
      </c>
      <c r="B55" s="166" t="s">
        <v>79</v>
      </c>
      <c r="C55" s="171" t="s">
        <v>183</v>
      </c>
      <c r="D55" s="46" t="s">
        <v>241</v>
      </c>
      <c r="E55" s="169">
        <f t="shared" si="2"/>
        <v>0</v>
      </c>
      <c r="F55" s="169">
        <f t="shared" si="3"/>
        <v>0</v>
      </c>
      <c r="G55" s="56">
        <f t="shared" si="4"/>
        <v>0</v>
      </c>
      <c r="H55" s="56"/>
      <c r="I55" s="56"/>
      <c r="J55" s="184"/>
      <c r="K55" s="185"/>
      <c r="L55" s="185"/>
      <c r="M55" s="185"/>
      <c r="N55" s="185"/>
      <c r="O55" s="185"/>
      <c r="P55" s="26">
        <f t="shared" si="5"/>
        <v>0</v>
      </c>
      <c r="Q55" s="26">
        <f t="shared" si="0"/>
        <v>0</v>
      </c>
      <c r="S55" s="26"/>
      <c r="T55" s="185"/>
      <c r="U55" s="185"/>
      <c r="V55" s="185"/>
      <c r="W55" s="185"/>
      <c r="X55" s="185"/>
      <c r="Y55" s="185"/>
      <c r="Z55" s="185"/>
      <c r="AA55" s="185"/>
      <c r="AB55" s="185"/>
    </row>
    <row r="56" spans="1:28" ht="19.5" customHeight="1">
      <c r="A56" s="46" t="s">
        <v>239</v>
      </c>
      <c r="B56" s="166" t="s">
        <v>82</v>
      </c>
      <c r="C56" s="171" t="s">
        <v>183</v>
      </c>
      <c r="D56" s="46" t="s">
        <v>242</v>
      </c>
      <c r="E56" s="169">
        <f t="shared" si="2"/>
        <v>0</v>
      </c>
      <c r="F56" s="169">
        <f t="shared" si="3"/>
        <v>0</v>
      </c>
      <c r="G56" s="56">
        <f t="shared" si="4"/>
        <v>0</v>
      </c>
      <c r="H56" s="56"/>
      <c r="I56" s="56"/>
      <c r="J56" s="184"/>
      <c r="K56" s="185"/>
      <c r="L56" s="185"/>
      <c r="M56" s="185"/>
      <c r="N56" s="185"/>
      <c r="O56" s="185"/>
      <c r="P56" s="26">
        <f t="shared" si="5"/>
        <v>0</v>
      </c>
      <c r="Q56" s="26">
        <f t="shared" si="0"/>
        <v>0</v>
      </c>
      <c r="R56" s="26"/>
      <c r="S56" s="26"/>
      <c r="T56" s="185"/>
      <c r="U56" s="185"/>
      <c r="V56" s="185"/>
      <c r="W56" s="185"/>
      <c r="X56" s="185"/>
      <c r="Y56" s="185"/>
      <c r="Z56" s="185"/>
      <c r="AA56" s="185"/>
      <c r="AB56" s="185"/>
    </row>
    <row r="57" spans="1:28" ht="19.5" customHeight="1">
      <c r="A57" s="46" t="s">
        <v>239</v>
      </c>
      <c r="B57" s="166" t="s">
        <v>111</v>
      </c>
      <c r="C57" s="171" t="s">
        <v>183</v>
      </c>
      <c r="D57" s="46" t="s">
        <v>243</v>
      </c>
      <c r="E57" s="169">
        <f t="shared" si="2"/>
        <v>0</v>
      </c>
      <c r="F57" s="169">
        <f t="shared" si="3"/>
        <v>0</v>
      </c>
      <c r="G57" s="56">
        <f t="shared" si="4"/>
        <v>0</v>
      </c>
      <c r="H57" s="56"/>
      <c r="I57" s="56"/>
      <c r="J57" s="184"/>
      <c r="K57" s="185"/>
      <c r="L57" s="185"/>
      <c r="M57" s="185"/>
      <c r="N57" s="185"/>
      <c r="O57" s="185"/>
      <c r="P57" s="26">
        <f t="shared" si="5"/>
        <v>0</v>
      </c>
      <c r="Q57" s="26">
        <f t="shared" si="0"/>
        <v>0</v>
      </c>
      <c r="R57" s="26"/>
      <c r="S57" s="26"/>
      <c r="T57" s="185"/>
      <c r="U57" s="185"/>
      <c r="V57" s="185"/>
      <c r="W57" s="185"/>
      <c r="X57" s="185"/>
      <c r="Y57" s="185"/>
      <c r="Z57" s="185"/>
      <c r="AA57" s="185"/>
      <c r="AB57" s="185"/>
    </row>
    <row r="58" spans="1:28" ht="19.5" customHeight="1">
      <c r="A58" s="46" t="s">
        <v>239</v>
      </c>
      <c r="B58" s="166" t="s">
        <v>98</v>
      </c>
      <c r="C58" s="171" t="s">
        <v>183</v>
      </c>
      <c r="D58" s="46" t="s">
        <v>244</v>
      </c>
      <c r="E58" s="169">
        <f t="shared" si="2"/>
        <v>4.62</v>
      </c>
      <c r="F58" s="169">
        <f t="shared" si="3"/>
        <v>0</v>
      </c>
      <c r="G58" s="56">
        <f t="shared" si="4"/>
        <v>0</v>
      </c>
      <c r="H58" s="56"/>
      <c r="I58" s="56"/>
      <c r="J58" s="184"/>
      <c r="K58" s="185"/>
      <c r="L58" s="185"/>
      <c r="M58" s="185"/>
      <c r="N58" s="185"/>
      <c r="O58" s="185"/>
      <c r="P58" s="26">
        <f t="shared" si="5"/>
        <v>4.62</v>
      </c>
      <c r="Q58" s="26">
        <f t="shared" si="0"/>
        <v>4.62</v>
      </c>
      <c r="R58" s="26"/>
      <c r="S58" s="26">
        <v>4.62</v>
      </c>
      <c r="T58" s="185"/>
      <c r="U58" s="185"/>
      <c r="V58" s="185"/>
      <c r="W58" s="185"/>
      <c r="X58" s="185"/>
      <c r="Y58" s="185"/>
      <c r="Z58" s="185"/>
      <c r="AA58" s="185"/>
      <c r="AB58" s="185"/>
    </row>
    <row r="59" spans="1:28" ht="19.5" customHeight="1">
      <c r="A59" s="170" t="s">
        <v>245</v>
      </c>
      <c r="B59" s="176"/>
      <c r="C59" s="171" t="s">
        <v>183</v>
      </c>
      <c r="D59" s="170" t="s">
        <v>246</v>
      </c>
      <c r="E59" s="169">
        <f t="shared" si="2"/>
        <v>0</v>
      </c>
      <c r="F59" s="169">
        <f t="shared" si="3"/>
        <v>0</v>
      </c>
      <c r="G59" s="169">
        <f aca="true" t="shared" si="11" ref="G59:I59">SUM(G60:G61)</f>
        <v>0</v>
      </c>
      <c r="H59" s="169">
        <f t="shared" si="11"/>
        <v>0</v>
      </c>
      <c r="I59" s="169">
        <f t="shared" si="11"/>
        <v>0</v>
      </c>
      <c r="J59" s="191"/>
      <c r="K59" s="185"/>
      <c r="L59" s="185"/>
      <c r="M59" s="185"/>
      <c r="N59" s="185"/>
      <c r="O59" s="185"/>
      <c r="P59" s="26">
        <f t="shared" si="5"/>
        <v>0</v>
      </c>
      <c r="Q59" s="26">
        <f t="shared" si="0"/>
        <v>0</v>
      </c>
      <c r="R59" s="26">
        <f>SUM(R60:R61)</f>
        <v>0</v>
      </c>
      <c r="S59" s="26">
        <f>SUM(S60:S61)</f>
        <v>0</v>
      </c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1:28" ht="19.5" customHeight="1">
      <c r="A60" s="46" t="s">
        <v>247</v>
      </c>
      <c r="B60" s="166" t="s">
        <v>79</v>
      </c>
      <c r="C60" s="171" t="s">
        <v>183</v>
      </c>
      <c r="D60" s="46" t="s">
        <v>248</v>
      </c>
      <c r="E60" s="169">
        <f t="shared" si="2"/>
        <v>0</v>
      </c>
      <c r="F60" s="169">
        <f t="shared" si="3"/>
        <v>0</v>
      </c>
      <c r="G60" s="169">
        <f t="shared" si="4"/>
        <v>0</v>
      </c>
      <c r="H60" s="56"/>
      <c r="I60" s="169"/>
      <c r="J60" s="191"/>
      <c r="K60" s="185"/>
      <c r="L60" s="185"/>
      <c r="M60" s="185"/>
      <c r="N60" s="185"/>
      <c r="O60" s="185"/>
      <c r="P60" s="26">
        <f t="shared" si="5"/>
        <v>0</v>
      </c>
      <c r="Q60" s="26">
        <f t="shared" si="0"/>
        <v>0</v>
      </c>
      <c r="R60" s="26"/>
      <c r="S60" s="26"/>
      <c r="T60" s="185"/>
      <c r="U60" s="185"/>
      <c r="V60" s="185"/>
      <c r="W60" s="185"/>
      <c r="X60" s="185"/>
      <c r="Y60" s="185"/>
      <c r="Z60" s="185"/>
      <c r="AA60" s="185"/>
      <c r="AB60" s="185"/>
    </row>
    <row r="61" spans="1:28" ht="19.5" customHeight="1">
      <c r="A61" s="46" t="s">
        <v>247</v>
      </c>
      <c r="B61" s="166" t="s">
        <v>82</v>
      </c>
      <c r="C61" s="171" t="s">
        <v>183</v>
      </c>
      <c r="D61" s="46" t="s">
        <v>249</v>
      </c>
      <c r="E61" s="169">
        <f t="shared" si="2"/>
        <v>0</v>
      </c>
      <c r="F61" s="169">
        <f t="shared" si="3"/>
        <v>0</v>
      </c>
      <c r="G61" s="169">
        <f t="shared" si="4"/>
        <v>0</v>
      </c>
      <c r="H61" s="179"/>
      <c r="I61" s="179"/>
      <c r="J61" s="189"/>
      <c r="K61" s="185"/>
      <c r="L61" s="185"/>
      <c r="M61" s="185"/>
      <c r="N61" s="185"/>
      <c r="O61" s="185"/>
      <c r="P61" s="26">
        <f t="shared" si="5"/>
        <v>0</v>
      </c>
      <c r="Q61" s="26">
        <f t="shared" si="0"/>
        <v>0</v>
      </c>
      <c r="R61" s="185"/>
      <c r="S61" s="26"/>
      <c r="T61" s="185"/>
      <c r="U61" s="185"/>
      <c r="V61" s="185"/>
      <c r="W61" s="185"/>
      <c r="X61" s="185"/>
      <c r="Y61" s="185"/>
      <c r="Z61" s="185"/>
      <c r="AA61" s="185"/>
      <c r="AB61" s="185"/>
    </row>
    <row r="62" spans="1:28" s="153" customFormat="1" ht="19.5" customHeight="1">
      <c r="A62" s="170" t="s">
        <v>250</v>
      </c>
      <c r="B62" s="176"/>
      <c r="C62" s="171" t="s">
        <v>183</v>
      </c>
      <c r="D62" s="170" t="s">
        <v>251</v>
      </c>
      <c r="E62" s="169">
        <f t="shared" si="2"/>
        <v>0</v>
      </c>
      <c r="F62" s="169">
        <f t="shared" si="3"/>
        <v>0</v>
      </c>
      <c r="G62" s="169">
        <f aca="true" t="shared" si="12" ref="G62:I62">SUM(G63:G66)</f>
        <v>0</v>
      </c>
      <c r="H62" s="169">
        <f t="shared" si="12"/>
        <v>0</v>
      </c>
      <c r="I62" s="169">
        <f t="shared" si="12"/>
        <v>0</v>
      </c>
      <c r="J62" s="192"/>
      <c r="K62" s="193"/>
      <c r="L62" s="193"/>
      <c r="M62" s="193"/>
      <c r="N62" s="193"/>
      <c r="O62" s="193"/>
      <c r="P62" s="26">
        <f t="shared" si="5"/>
        <v>0</v>
      </c>
      <c r="Q62" s="26">
        <f t="shared" si="0"/>
        <v>0</v>
      </c>
      <c r="R62" s="26">
        <f>SUM(R63:R66)</f>
        <v>0</v>
      </c>
      <c r="S62" s="26">
        <f>SUM(S63:S66)</f>
        <v>0</v>
      </c>
      <c r="T62" s="193"/>
      <c r="U62" s="193"/>
      <c r="V62" s="193"/>
      <c r="W62" s="193"/>
      <c r="X62" s="193"/>
      <c r="Y62" s="193"/>
      <c r="Z62" s="193"/>
      <c r="AA62" s="193"/>
      <c r="AB62" s="193"/>
    </row>
    <row r="63" spans="1:28" ht="19.5" customHeight="1">
      <c r="A63" s="46" t="s">
        <v>252</v>
      </c>
      <c r="B63" s="166" t="s">
        <v>78</v>
      </c>
      <c r="C63" s="171" t="s">
        <v>183</v>
      </c>
      <c r="D63" s="46" t="s">
        <v>253</v>
      </c>
      <c r="E63" s="169">
        <f t="shared" si="2"/>
        <v>0</v>
      </c>
      <c r="F63" s="169">
        <f t="shared" si="3"/>
        <v>0</v>
      </c>
      <c r="G63" s="169">
        <f t="shared" si="4"/>
        <v>0</v>
      </c>
      <c r="H63" s="179"/>
      <c r="I63" s="179"/>
      <c r="J63" s="189"/>
      <c r="K63" s="185"/>
      <c r="L63" s="185"/>
      <c r="M63" s="185"/>
      <c r="N63" s="185"/>
      <c r="O63" s="185"/>
      <c r="P63" s="26">
        <f t="shared" si="5"/>
        <v>0</v>
      </c>
      <c r="Q63" s="26">
        <f t="shared" si="0"/>
        <v>0</v>
      </c>
      <c r="R63" s="185"/>
      <c r="S63" s="26"/>
      <c r="T63" s="185"/>
      <c r="U63" s="185"/>
      <c r="V63" s="185"/>
      <c r="W63" s="185"/>
      <c r="X63" s="185"/>
      <c r="Y63" s="185"/>
      <c r="Z63" s="185"/>
      <c r="AA63" s="185"/>
      <c r="AB63" s="185"/>
    </row>
    <row r="64" spans="1:28" ht="19.5" customHeight="1">
      <c r="A64" s="46" t="s">
        <v>252</v>
      </c>
      <c r="B64" s="166" t="s">
        <v>79</v>
      </c>
      <c r="C64" s="171" t="s">
        <v>183</v>
      </c>
      <c r="D64" s="46" t="s">
        <v>254</v>
      </c>
      <c r="E64" s="169">
        <f t="shared" si="2"/>
        <v>0</v>
      </c>
      <c r="F64" s="169">
        <f t="shared" si="3"/>
        <v>0</v>
      </c>
      <c r="G64" s="169">
        <f t="shared" si="4"/>
        <v>0</v>
      </c>
      <c r="H64" s="179"/>
      <c r="I64" s="179"/>
      <c r="J64" s="189"/>
      <c r="K64" s="185"/>
      <c r="L64" s="185"/>
      <c r="M64" s="185"/>
      <c r="N64" s="185"/>
      <c r="O64" s="185"/>
      <c r="P64" s="26">
        <f t="shared" si="5"/>
        <v>0</v>
      </c>
      <c r="Q64" s="26">
        <f t="shared" si="0"/>
        <v>0</v>
      </c>
      <c r="R64" s="185"/>
      <c r="S64" s="26"/>
      <c r="T64" s="185"/>
      <c r="U64" s="185"/>
      <c r="V64" s="185"/>
      <c r="W64" s="185"/>
      <c r="X64" s="185"/>
      <c r="Y64" s="185"/>
      <c r="Z64" s="185"/>
      <c r="AA64" s="185"/>
      <c r="AB64" s="185"/>
    </row>
    <row r="65" spans="1:28" ht="19.5" customHeight="1">
      <c r="A65" s="46" t="s">
        <v>252</v>
      </c>
      <c r="B65" s="166" t="s">
        <v>82</v>
      </c>
      <c r="C65" s="171" t="s">
        <v>183</v>
      </c>
      <c r="D65" s="46" t="s">
        <v>255</v>
      </c>
      <c r="E65" s="169">
        <f t="shared" si="2"/>
        <v>0</v>
      </c>
      <c r="F65" s="169">
        <f t="shared" si="3"/>
        <v>0</v>
      </c>
      <c r="G65" s="169">
        <f t="shared" si="4"/>
        <v>0</v>
      </c>
      <c r="H65" s="178"/>
      <c r="I65" s="178"/>
      <c r="J65" s="189"/>
      <c r="K65" s="185"/>
      <c r="L65" s="185"/>
      <c r="M65" s="185"/>
      <c r="N65" s="185"/>
      <c r="O65" s="185"/>
      <c r="P65" s="26">
        <f t="shared" si="5"/>
        <v>0</v>
      </c>
      <c r="Q65" s="26">
        <f t="shared" si="0"/>
        <v>0</v>
      </c>
      <c r="R65" s="185"/>
      <c r="S65" s="26"/>
      <c r="T65" s="185"/>
      <c r="U65" s="185"/>
      <c r="V65" s="185"/>
      <c r="W65" s="185"/>
      <c r="X65" s="185"/>
      <c r="Y65" s="185"/>
      <c r="Z65" s="185"/>
      <c r="AA65" s="185"/>
      <c r="AB65" s="185"/>
    </row>
    <row r="66" spans="1:28" ht="19.5" customHeight="1">
      <c r="A66" s="46" t="s">
        <v>252</v>
      </c>
      <c r="B66" s="166" t="s">
        <v>89</v>
      </c>
      <c r="C66" s="171" t="s">
        <v>183</v>
      </c>
      <c r="D66" s="46" t="s">
        <v>256</v>
      </c>
      <c r="E66" s="169">
        <f t="shared" si="2"/>
        <v>0</v>
      </c>
      <c r="F66" s="169">
        <f t="shared" si="3"/>
        <v>0</v>
      </c>
      <c r="G66" s="169">
        <f t="shared" si="4"/>
        <v>0</v>
      </c>
      <c r="H66" s="178"/>
      <c r="I66" s="178"/>
      <c r="J66" s="189"/>
      <c r="K66" s="185"/>
      <c r="L66" s="185"/>
      <c r="M66" s="185"/>
      <c r="N66" s="185"/>
      <c r="O66" s="185"/>
      <c r="P66" s="26">
        <f t="shared" si="5"/>
        <v>0</v>
      </c>
      <c r="Q66" s="26">
        <f t="shared" si="0"/>
        <v>0</v>
      </c>
      <c r="R66" s="185"/>
      <c r="S66" s="26"/>
      <c r="T66" s="185"/>
      <c r="U66" s="185"/>
      <c r="V66" s="185"/>
      <c r="W66" s="185"/>
      <c r="X66" s="185"/>
      <c r="Y66" s="185"/>
      <c r="Z66" s="185"/>
      <c r="AA66" s="185"/>
      <c r="AB66" s="185"/>
    </row>
    <row r="67" spans="1:28" s="153" customFormat="1" ht="19.5" customHeight="1">
      <c r="A67" s="170" t="s">
        <v>257</v>
      </c>
      <c r="B67" s="176"/>
      <c r="C67" s="171" t="s">
        <v>183</v>
      </c>
      <c r="D67" s="170" t="s">
        <v>258</v>
      </c>
      <c r="E67" s="169">
        <f t="shared" si="2"/>
        <v>0</v>
      </c>
      <c r="F67" s="169">
        <f t="shared" si="3"/>
        <v>0</v>
      </c>
      <c r="G67" s="169">
        <f aca="true" t="shared" si="13" ref="G67:I67">SUM(G68:G69)</f>
        <v>0</v>
      </c>
      <c r="H67" s="169">
        <f t="shared" si="13"/>
        <v>0</v>
      </c>
      <c r="I67" s="169">
        <f t="shared" si="13"/>
        <v>0</v>
      </c>
      <c r="J67" s="192"/>
      <c r="K67" s="193"/>
      <c r="L67" s="193"/>
      <c r="M67" s="193"/>
      <c r="N67" s="193"/>
      <c r="O67" s="193"/>
      <c r="P67" s="26">
        <f t="shared" si="5"/>
        <v>0</v>
      </c>
      <c r="Q67" s="26">
        <f t="shared" si="0"/>
        <v>0</v>
      </c>
      <c r="R67" s="26">
        <f>SUM(R68:R69)</f>
        <v>0</v>
      </c>
      <c r="S67" s="26">
        <f>SUM(S68:S69)</f>
        <v>0</v>
      </c>
      <c r="T67" s="193"/>
      <c r="U67" s="193"/>
      <c r="V67" s="193"/>
      <c r="W67" s="193"/>
      <c r="X67" s="193"/>
      <c r="Y67" s="193"/>
      <c r="Z67" s="193"/>
      <c r="AA67" s="193"/>
      <c r="AB67" s="193"/>
    </row>
    <row r="68" spans="1:28" ht="19.5" customHeight="1">
      <c r="A68" s="46" t="s">
        <v>259</v>
      </c>
      <c r="B68" s="166" t="s">
        <v>78</v>
      </c>
      <c r="C68" s="171" t="s">
        <v>183</v>
      </c>
      <c r="D68" s="46" t="s">
        <v>260</v>
      </c>
      <c r="E68" s="169">
        <f t="shared" si="2"/>
        <v>0</v>
      </c>
      <c r="F68" s="169">
        <f t="shared" si="3"/>
        <v>0</v>
      </c>
      <c r="G68" s="169">
        <f t="shared" si="4"/>
        <v>0</v>
      </c>
      <c r="H68" s="178"/>
      <c r="I68" s="178"/>
      <c r="J68" s="189"/>
      <c r="K68" s="185"/>
      <c r="L68" s="185"/>
      <c r="M68" s="185"/>
      <c r="N68" s="185"/>
      <c r="O68" s="185"/>
      <c r="P68" s="26">
        <f t="shared" si="5"/>
        <v>0</v>
      </c>
      <c r="Q68" s="26">
        <f t="shared" si="0"/>
        <v>0</v>
      </c>
      <c r="R68" s="185"/>
      <c r="S68" s="26"/>
      <c r="T68" s="185"/>
      <c r="U68" s="185"/>
      <c r="V68" s="185"/>
      <c r="W68" s="185"/>
      <c r="X68" s="185"/>
      <c r="Y68" s="185"/>
      <c r="Z68" s="185"/>
      <c r="AA68" s="185"/>
      <c r="AB68" s="185"/>
    </row>
    <row r="69" spans="1:28" ht="19.5" customHeight="1">
      <c r="A69" s="46" t="s">
        <v>259</v>
      </c>
      <c r="B69" s="166" t="s">
        <v>79</v>
      </c>
      <c r="C69" s="171" t="s">
        <v>183</v>
      </c>
      <c r="D69" s="46" t="s">
        <v>261</v>
      </c>
      <c r="E69" s="169">
        <f t="shared" si="2"/>
        <v>0</v>
      </c>
      <c r="F69" s="169">
        <f t="shared" si="3"/>
        <v>0</v>
      </c>
      <c r="G69" s="169">
        <f t="shared" si="4"/>
        <v>0</v>
      </c>
      <c r="H69" s="178"/>
      <c r="I69" s="178"/>
      <c r="J69" s="189"/>
      <c r="K69" s="185"/>
      <c r="L69" s="185"/>
      <c r="M69" s="185"/>
      <c r="N69" s="185"/>
      <c r="O69" s="185"/>
      <c r="P69" s="26">
        <f t="shared" si="5"/>
        <v>0</v>
      </c>
      <c r="Q69" s="26">
        <f t="shared" si="0"/>
        <v>0</v>
      </c>
      <c r="R69" s="185"/>
      <c r="S69" s="26"/>
      <c r="T69" s="185"/>
      <c r="U69" s="185"/>
      <c r="V69" s="185"/>
      <c r="W69" s="185"/>
      <c r="X69" s="185"/>
      <c r="Y69" s="185"/>
      <c r="Z69" s="185"/>
      <c r="AA69" s="185"/>
      <c r="AB69" s="185"/>
    </row>
    <row r="70" spans="1:28" s="153" customFormat="1" ht="19.5" customHeight="1">
      <c r="A70" s="170" t="s">
        <v>262</v>
      </c>
      <c r="B70" s="176"/>
      <c r="C70" s="171" t="s">
        <v>183</v>
      </c>
      <c r="D70" s="170" t="s">
        <v>263</v>
      </c>
      <c r="E70" s="169">
        <f t="shared" si="2"/>
        <v>0</v>
      </c>
      <c r="F70" s="169">
        <f t="shared" si="3"/>
        <v>0</v>
      </c>
      <c r="G70" s="169">
        <f aca="true" t="shared" si="14" ref="G70:I70">SUM(G71:G76)</f>
        <v>0</v>
      </c>
      <c r="H70" s="169">
        <f t="shared" si="14"/>
        <v>0</v>
      </c>
      <c r="I70" s="169">
        <f t="shared" si="14"/>
        <v>0</v>
      </c>
      <c r="J70" s="192"/>
      <c r="K70" s="193"/>
      <c r="L70" s="193"/>
      <c r="M70" s="193"/>
      <c r="N70" s="193"/>
      <c r="O70" s="193"/>
      <c r="P70" s="26">
        <f t="shared" si="5"/>
        <v>0</v>
      </c>
      <c r="Q70" s="26">
        <f t="shared" si="0"/>
        <v>0</v>
      </c>
      <c r="R70" s="26">
        <f>SUM(R71:R76)</f>
        <v>0</v>
      </c>
      <c r="S70" s="26">
        <f>SUM(S71:S76)</f>
        <v>0</v>
      </c>
      <c r="T70" s="193"/>
      <c r="U70" s="193"/>
      <c r="V70" s="193"/>
      <c r="W70" s="193"/>
      <c r="X70" s="193"/>
      <c r="Y70" s="193"/>
      <c r="Z70" s="193"/>
      <c r="AA70" s="193"/>
      <c r="AB70" s="193"/>
    </row>
    <row r="71" spans="1:28" ht="19.5" customHeight="1">
      <c r="A71" s="46" t="s">
        <v>264</v>
      </c>
      <c r="B71" s="166" t="s">
        <v>78</v>
      </c>
      <c r="C71" s="171" t="s">
        <v>183</v>
      </c>
      <c r="D71" s="46" t="s">
        <v>265</v>
      </c>
      <c r="E71" s="169">
        <f aca="true" t="shared" si="15" ref="E71:E84">F71+P71</f>
        <v>0</v>
      </c>
      <c r="F71" s="169">
        <f t="shared" si="3"/>
        <v>0</v>
      </c>
      <c r="G71" s="169">
        <f t="shared" si="4"/>
        <v>0</v>
      </c>
      <c r="H71" s="178"/>
      <c r="I71" s="178"/>
      <c r="J71" s="189"/>
      <c r="K71" s="185"/>
      <c r="L71" s="185"/>
      <c r="M71" s="185"/>
      <c r="N71" s="185"/>
      <c r="O71" s="185"/>
      <c r="P71" s="26">
        <f t="shared" si="5"/>
        <v>0</v>
      </c>
      <c r="Q71" s="26">
        <f aca="true" t="shared" si="16" ref="Q71:Q84">SUM(R71:S71)</f>
        <v>0</v>
      </c>
      <c r="R71" s="185"/>
      <c r="S71" s="26"/>
      <c r="T71" s="185"/>
      <c r="U71" s="185"/>
      <c r="V71" s="185"/>
      <c r="W71" s="185"/>
      <c r="X71" s="185"/>
      <c r="Y71" s="185"/>
      <c r="Z71" s="185"/>
      <c r="AA71" s="185"/>
      <c r="AB71" s="185"/>
    </row>
    <row r="72" spans="1:28" ht="19.5" customHeight="1">
      <c r="A72" s="46" t="s">
        <v>264</v>
      </c>
      <c r="B72" s="166" t="s">
        <v>79</v>
      </c>
      <c r="C72" s="171" t="s">
        <v>183</v>
      </c>
      <c r="D72" s="46" t="s">
        <v>266</v>
      </c>
      <c r="E72" s="169">
        <f t="shared" si="15"/>
        <v>0</v>
      </c>
      <c r="F72" s="169">
        <f aca="true" t="shared" si="17" ref="F72:F84">G72+J72+M72</f>
        <v>0</v>
      </c>
      <c r="G72" s="169">
        <f t="shared" si="4"/>
        <v>0</v>
      </c>
      <c r="H72" s="178"/>
      <c r="I72" s="178"/>
      <c r="J72" s="189"/>
      <c r="K72" s="185"/>
      <c r="L72" s="185"/>
      <c r="M72" s="185"/>
      <c r="N72" s="185"/>
      <c r="O72" s="185"/>
      <c r="P72" s="26">
        <f t="shared" si="5"/>
        <v>0</v>
      </c>
      <c r="Q72" s="26">
        <f t="shared" si="16"/>
        <v>0</v>
      </c>
      <c r="R72" s="185"/>
      <c r="S72" s="26"/>
      <c r="T72" s="185"/>
      <c r="U72" s="185"/>
      <c r="V72" s="185"/>
      <c r="W72" s="185"/>
      <c r="X72" s="185"/>
      <c r="Y72" s="185"/>
      <c r="Z72" s="185"/>
      <c r="AA72" s="185"/>
      <c r="AB72" s="185"/>
    </row>
    <row r="73" spans="1:28" ht="19.5" customHeight="1">
      <c r="A73" s="46" t="s">
        <v>264</v>
      </c>
      <c r="B73" s="166" t="s">
        <v>82</v>
      </c>
      <c r="C73" s="171" t="s">
        <v>183</v>
      </c>
      <c r="D73" s="46" t="s">
        <v>267</v>
      </c>
      <c r="E73" s="169">
        <f t="shared" si="15"/>
        <v>0</v>
      </c>
      <c r="F73" s="169">
        <f t="shared" si="17"/>
        <v>0</v>
      </c>
      <c r="G73" s="169">
        <f aca="true" t="shared" si="18" ref="G73:G84">SUM(H73:I73)</f>
        <v>0</v>
      </c>
      <c r="H73" s="178"/>
      <c r="I73" s="178"/>
      <c r="J73" s="189"/>
      <c r="K73" s="185"/>
      <c r="L73" s="185"/>
      <c r="M73" s="185"/>
      <c r="N73" s="185"/>
      <c r="O73" s="185"/>
      <c r="P73" s="26">
        <f aca="true" t="shared" si="19" ref="P73:P84">Q73+T73</f>
        <v>0</v>
      </c>
      <c r="Q73" s="26">
        <f t="shared" si="16"/>
        <v>0</v>
      </c>
      <c r="R73" s="185"/>
      <c r="S73" s="26"/>
      <c r="T73" s="185"/>
      <c r="U73" s="185"/>
      <c r="V73" s="185"/>
      <c r="W73" s="185"/>
      <c r="X73" s="185"/>
      <c r="Y73" s="185"/>
      <c r="Z73" s="185"/>
      <c r="AA73" s="185"/>
      <c r="AB73" s="185"/>
    </row>
    <row r="74" spans="1:28" ht="19.5" customHeight="1">
      <c r="A74" s="46" t="s">
        <v>264</v>
      </c>
      <c r="B74" s="166" t="s">
        <v>89</v>
      </c>
      <c r="C74" s="171" t="s">
        <v>183</v>
      </c>
      <c r="D74" s="46" t="s">
        <v>268</v>
      </c>
      <c r="E74" s="169">
        <f t="shared" si="15"/>
        <v>0</v>
      </c>
      <c r="F74" s="169">
        <f t="shared" si="17"/>
        <v>0</v>
      </c>
      <c r="G74" s="169">
        <f t="shared" si="18"/>
        <v>0</v>
      </c>
      <c r="H74" s="178"/>
      <c r="I74" s="178"/>
      <c r="J74" s="189"/>
      <c r="K74" s="185"/>
      <c r="L74" s="185"/>
      <c r="M74" s="185"/>
      <c r="N74" s="185"/>
      <c r="O74" s="185"/>
      <c r="P74" s="26">
        <f t="shared" si="19"/>
        <v>0</v>
      </c>
      <c r="Q74" s="26">
        <f t="shared" si="16"/>
        <v>0</v>
      </c>
      <c r="R74" s="185"/>
      <c r="S74" s="26"/>
      <c r="T74" s="185"/>
      <c r="U74" s="185"/>
      <c r="V74" s="185"/>
      <c r="W74" s="185"/>
      <c r="X74" s="185"/>
      <c r="Y74" s="185"/>
      <c r="Z74" s="185"/>
      <c r="AA74" s="185"/>
      <c r="AB74" s="185"/>
    </row>
    <row r="75" spans="1:28" ht="19.5" customHeight="1">
      <c r="A75" s="46" t="s">
        <v>264</v>
      </c>
      <c r="B75" s="166" t="s">
        <v>111</v>
      </c>
      <c r="C75" s="171" t="s">
        <v>183</v>
      </c>
      <c r="D75" s="46" t="s">
        <v>269</v>
      </c>
      <c r="E75" s="169">
        <f t="shared" si="15"/>
        <v>0</v>
      </c>
      <c r="F75" s="169">
        <f t="shared" si="17"/>
        <v>0</v>
      </c>
      <c r="G75" s="169">
        <f t="shared" si="18"/>
        <v>0</v>
      </c>
      <c r="H75" s="178"/>
      <c r="I75" s="178"/>
      <c r="J75" s="189"/>
      <c r="K75" s="185"/>
      <c r="L75" s="185"/>
      <c r="M75" s="185"/>
      <c r="N75" s="185"/>
      <c r="O75" s="185"/>
      <c r="P75" s="26">
        <f t="shared" si="19"/>
        <v>0</v>
      </c>
      <c r="Q75" s="26">
        <f t="shared" si="16"/>
        <v>0</v>
      </c>
      <c r="R75" s="185"/>
      <c r="S75" s="26"/>
      <c r="T75" s="185"/>
      <c r="U75" s="185"/>
      <c r="V75" s="185"/>
      <c r="W75" s="185"/>
      <c r="X75" s="185"/>
      <c r="Y75" s="185"/>
      <c r="Z75" s="185"/>
      <c r="AA75" s="185"/>
      <c r="AB75" s="185"/>
    </row>
    <row r="76" spans="1:28" ht="19.5" customHeight="1">
      <c r="A76" s="46" t="s">
        <v>264</v>
      </c>
      <c r="B76" s="166" t="s">
        <v>85</v>
      </c>
      <c r="C76" s="46" t="s">
        <v>183</v>
      </c>
      <c r="D76" s="46" t="s">
        <v>270</v>
      </c>
      <c r="E76" s="169">
        <f t="shared" si="15"/>
        <v>0</v>
      </c>
      <c r="F76" s="169">
        <f t="shared" si="17"/>
        <v>0</v>
      </c>
      <c r="G76" s="169">
        <f t="shared" si="18"/>
        <v>0</v>
      </c>
      <c r="H76" s="178"/>
      <c r="I76" s="178"/>
      <c r="J76" s="189"/>
      <c r="K76" s="185"/>
      <c r="L76" s="185"/>
      <c r="M76" s="185"/>
      <c r="N76" s="185"/>
      <c r="O76" s="185"/>
      <c r="P76" s="26">
        <f t="shared" si="19"/>
        <v>0</v>
      </c>
      <c r="Q76" s="26">
        <f t="shared" si="16"/>
        <v>0</v>
      </c>
      <c r="R76" s="185"/>
      <c r="S76" s="26"/>
      <c r="T76" s="185"/>
      <c r="U76" s="185"/>
      <c r="V76" s="185"/>
      <c r="W76" s="185"/>
      <c r="X76" s="185"/>
      <c r="Y76" s="185"/>
      <c r="Z76" s="185"/>
      <c r="AA76" s="185"/>
      <c r="AB76" s="185"/>
    </row>
    <row r="77" spans="1:28" s="153" customFormat="1" ht="19.5" customHeight="1">
      <c r="A77" s="170" t="s">
        <v>271</v>
      </c>
      <c r="B77" s="176"/>
      <c r="C77" s="46" t="s">
        <v>183</v>
      </c>
      <c r="D77" s="170" t="s">
        <v>272</v>
      </c>
      <c r="E77" s="169">
        <f t="shared" si="15"/>
        <v>0</v>
      </c>
      <c r="F77" s="169">
        <f t="shared" si="17"/>
        <v>0</v>
      </c>
      <c r="G77" s="169">
        <f aca="true" t="shared" si="20" ref="G77:I77">SUM(G78:G79)</f>
        <v>0</v>
      </c>
      <c r="H77" s="169">
        <f t="shared" si="20"/>
        <v>0</v>
      </c>
      <c r="I77" s="169">
        <f t="shared" si="20"/>
        <v>0</v>
      </c>
      <c r="J77" s="192"/>
      <c r="K77" s="193"/>
      <c r="L77" s="193"/>
      <c r="M77" s="193"/>
      <c r="N77" s="193"/>
      <c r="O77" s="193"/>
      <c r="P77" s="26">
        <f t="shared" si="19"/>
        <v>0</v>
      </c>
      <c r="Q77" s="26">
        <f t="shared" si="16"/>
        <v>0</v>
      </c>
      <c r="R77" s="26">
        <f>SUM(R78:R79)</f>
        <v>0</v>
      </c>
      <c r="S77" s="26">
        <f>SUM(S78:S79)</f>
        <v>0</v>
      </c>
      <c r="T77" s="193"/>
      <c r="U77" s="193"/>
      <c r="V77" s="193"/>
      <c r="W77" s="193"/>
      <c r="X77" s="193"/>
      <c r="Y77" s="193"/>
      <c r="Z77" s="193"/>
      <c r="AA77" s="193"/>
      <c r="AB77" s="193"/>
    </row>
    <row r="78" spans="1:28" ht="19.5" customHeight="1">
      <c r="A78" s="46" t="s">
        <v>273</v>
      </c>
      <c r="B78" s="166" t="s">
        <v>78</v>
      </c>
      <c r="C78" s="46" t="s">
        <v>183</v>
      </c>
      <c r="D78" s="46" t="s">
        <v>274</v>
      </c>
      <c r="E78" s="169">
        <f t="shared" si="15"/>
        <v>0</v>
      </c>
      <c r="F78" s="169">
        <f t="shared" si="17"/>
        <v>0</v>
      </c>
      <c r="G78" s="169">
        <f t="shared" si="18"/>
        <v>0</v>
      </c>
      <c r="H78" s="178"/>
      <c r="I78" s="178"/>
      <c r="J78" s="189"/>
      <c r="K78" s="185"/>
      <c r="L78" s="185"/>
      <c r="M78" s="185"/>
      <c r="N78" s="185"/>
      <c r="O78" s="185"/>
      <c r="P78" s="26">
        <f t="shared" si="19"/>
        <v>0</v>
      </c>
      <c r="Q78" s="26">
        <f t="shared" si="16"/>
        <v>0</v>
      </c>
      <c r="R78" s="185"/>
      <c r="S78" s="26"/>
      <c r="T78" s="185"/>
      <c r="U78" s="185"/>
      <c r="V78" s="185"/>
      <c r="W78" s="185"/>
      <c r="X78" s="185"/>
      <c r="Y78" s="185"/>
      <c r="Z78" s="185"/>
      <c r="AA78" s="185"/>
      <c r="AB78" s="185"/>
    </row>
    <row r="79" spans="1:28" ht="19.5" customHeight="1">
      <c r="A79" s="46" t="s">
        <v>273</v>
      </c>
      <c r="B79" s="166" t="s">
        <v>79</v>
      </c>
      <c r="C79" s="46" t="s">
        <v>183</v>
      </c>
      <c r="D79" s="46" t="s">
        <v>275</v>
      </c>
      <c r="E79" s="169">
        <f t="shared" si="15"/>
        <v>0</v>
      </c>
      <c r="F79" s="169">
        <f t="shared" si="17"/>
        <v>0</v>
      </c>
      <c r="G79" s="169">
        <f t="shared" si="18"/>
        <v>0</v>
      </c>
      <c r="H79" s="197"/>
      <c r="I79" s="197"/>
      <c r="J79" s="189"/>
      <c r="K79" s="185"/>
      <c r="L79" s="185"/>
      <c r="M79" s="185"/>
      <c r="N79" s="185"/>
      <c r="O79" s="185"/>
      <c r="P79" s="26">
        <f t="shared" si="19"/>
        <v>0</v>
      </c>
      <c r="Q79" s="26">
        <f t="shared" si="16"/>
        <v>0</v>
      </c>
      <c r="R79" s="185"/>
      <c r="S79" s="26"/>
      <c r="T79" s="185"/>
      <c r="U79" s="185"/>
      <c r="V79" s="185"/>
      <c r="W79" s="185"/>
      <c r="X79" s="185"/>
      <c r="Y79" s="185"/>
      <c r="Z79" s="185"/>
      <c r="AA79" s="185"/>
      <c r="AB79" s="185"/>
    </row>
    <row r="80" spans="1:28" s="153" customFormat="1" ht="19.5" customHeight="1">
      <c r="A80" s="170" t="s">
        <v>276</v>
      </c>
      <c r="B80" s="176"/>
      <c r="C80" s="46" t="s">
        <v>183</v>
      </c>
      <c r="D80" s="170" t="s">
        <v>277</v>
      </c>
      <c r="E80" s="169">
        <f t="shared" si="15"/>
        <v>88</v>
      </c>
      <c r="F80" s="169">
        <f t="shared" si="17"/>
        <v>88</v>
      </c>
      <c r="G80" s="169">
        <f>SUM(G81:G84)</f>
        <v>88</v>
      </c>
      <c r="H80" s="169">
        <f>SUM(H81:H84)</f>
        <v>0</v>
      </c>
      <c r="I80" s="169">
        <f>SUM(I81:I84)</f>
        <v>88</v>
      </c>
      <c r="J80" s="199"/>
      <c r="K80" s="193"/>
      <c r="L80" s="193"/>
      <c r="M80" s="193"/>
      <c r="N80" s="193"/>
      <c r="O80" s="193"/>
      <c r="P80" s="26">
        <f t="shared" si="19"/>
        <v>0</v>
      </c>
      <c r="Q80" s="26">
        <f t="shared" si="16"/>
        <v>0</v>
      </c>
      <c r="R80" s="26">
        <f>SUM(R81:R84)</f>
        <v>0</v>
      </c>
      <c r="S80" s="26">
        <f>SUM(S81:S84)</f>
        <v>0</v>
      </c>
      <c r="T80" s="193"/>
      <c r="U80" s="193"/>
      <c r="V80" s="193"/>
      <c r="W80" s="193"/>
      <c r="X80" s="193"/>
      <c r="Y80" s="193"/>
      <c r="Z80" s="193"/>
      <c r="AA80" s="193"/>
      <c r="AB80" s="193"/>
    </row>
    <row r="81" spans="1:28" ht="19.5" customHeight="1">
      <c r="A81" s="46" t="s">
        <v>278</v>
      </c>
      <c r="B81" s="166" t="s">
        <v>85</v>
      </c>
      <c r="C81" s="46" t="s">
        <v>183</v>
      </c>
      <c r="D81" s="46" t="s">
        <v>279</v>
      </c>
      <c r="E81" s="169">
        <f t="shared" si="15"/>
        <v>0</v>
      </c>
      <c r="F81" s="169">
        <f t="shared" si="17"/>
        <v>0</v>
      </c>
      <c r="G81" s="56">
        <f t="shared" si="18"/>
        <v>0</v>
      </c>
      <c r="H81" s="56"/>
      <c r="I81" s="56"/>
      <c r="J81" s="191"/>
      <c r="K81" s="185"/>
      <c r="L81" s="185"/>
      <c r="M81" s="185"/>
      <c r="N81" s="185"/>
      <c r="O81" s="185"/>
      <c r="P81" s="26">
        <f t="shared" si="19"/>
        <v>0</v>
      </c>
      <c r="Q81" s="26">
        <f t="shared" si="16"/>
        <v>0</v>
      </c>
      <c r="R81" s="185"/>
      <c r="S81" s="26"/>
      <c r="T81" s="185"/>
      <c r="U81" s="185"/>
      <c r="V81" s="185"/>
      <c r="W81" s="185"/>
      <c r="X81" s="185"/>
      <c r="Y81" s="185"/>
      <c r="Z81" s="185"/>
      <c r="AA81" s="185"/>
      <c r="AB81" s="185"/>
    </row>
    <row r="82" spans="1:28" ht="19.5" customHeight="1">
      <c r="A82" s="46" t="s">
        <v>278</v>
      </c>
      <c r="B82" s="166" t="s">
        <v>117</v>
      </c>
      <c r="C82" s="46" t="s">
        <v>183</v>
      </c>
      <c r="D82" s="46" t="s">
        <v>280</v>
      </c>
      <c r="E82" s="169">
        <f t="shared" si="15"/>
        <v>0</v>
      </c>
      <c r="F82" s="169">
        <f t="shared" si="17"/>
        <v>0</v>
      </c>
      <c r="G82" s="56">
        <f t="shared" si="18"/>
        <v>0</v>
      </c>
      <c r="H82" s="56"/>
      <c r="I82" s="56"/>
      <c r="J82" s="191"/>
      <c r="K82" s="185"/>
      <c r="L82" s="185"/>
      <c r="M82" s="185"/>
      <c r="N82" s="185"/>
      <c r="O82" s="185"/>
      <c r="P82" s="26">
        <f t="shared" si="19"/>
        <v>0</v>
      </c>
      <c r="Q82" s="26">
        <f t="shared" si="16"/>
        <v>0</v>
      </c>
      <c r="R82" s="185"/>
      <c r="S82" s="26"/>
      <c r="T82" s="185"/>
      <c r="U82" s="185"/>
      <c r="V82" s="185"/>
      <c r="W82" s="185"/>
      <c r="X82" s="185"/>
      <c r="Y82" s="185"/>
      <c r="Z82" s="185"/>
      <c r="AA82" s="185"/>
      <c r="AB82" s="185"/>
    </row>
    <row r="83" spans="1:28" ht="19.5" customHeight="1">
      <c r="A83" s="46" t="s">
        <v>278</v>
      </c>
      <c r="B83" s="166" t="s">
        <v>87</v>
      </c>
      <c r="C83" s="46" t="s">
        <v>183</v>
      </c>
      <c r="D83" s="46" t="s">
        <v>281</v>
      </c>
      <c r="E83" s="169">
        <f t="shared" si="15"/>
        <v>88</v>
      </c>
      <c r="F83" s="169">
        <f t="shared" si="17"/>
        <v>88</v>
      </c>
      <c r="G83" s="56">
        <v>88</v>
      </c>
      <c r="H83" s="56"/>
      <c r="I83" s="56">
        <v>88</v>
      </c>
      <c r="J83" s="184"/>
      <c r="K83" s="185"/>
      <c r="L83" s="185"/>
      <c r="M83" s="185"/>
      <c r="N83" s="185"/>
      <c r="O83" s="185"/>
      <c r="P83" s="26">
        <f t="shared" si="19"/>
        <v>0</v>
      </c>
      <c r="Q83" s="26">
        <f t="shared" si="16"/>
        <v>0</v>
      </c>
      <c r="R83" s="185"/>
      <c r="S83" s="26"/>
      <c r="T83" s="185"/>
      <c r="U83" s="185"/>
      <c r="V83" s="185"/>
      <c r="W83" s="185"/>
      <c r="X83" s="185"/>
      <c r="Y83" s="185"/>
      <c r="Z83" s="185"/>
      <c r="AA83" s="185"/>
      <c r="AB83" s="185"/>
    </row>
    <row r="84" spans="1:28" ht="19.5" customHeight="1">
      <c r="A84" s="46" t="s">
        <v>278</v>
      </c>
      <c r="B84" s="166" t="s">
        <v>98</v>
      </c>
      <c r="C84" s="46" t="s">
        <v>183</v>
      </c>
      <c r="D84" s="46" t="s">
        <v>277</v>
      </c>
      <c r="E84" s="169">
        <f t="shared" si="15"/>
        <v>0</v>
      </c>
      <c r="F84" s="169">
        <f t="shared" si="17"/>
        <v>0</v>
      </c>
      <c r="G84" s="56"/>
      <c r="H84" s="198"/>
      <c r="I84" s="56"/>
      <c r="J84" s="184"/>
      <c r="K84" s="185"/>
      <c r="L84" s="185"/>
      <c r="M84" s="185"/>
      <c r="N84" s="185"/>
      <c r="O84" s="185"/>
      <c r="P84" s="26">
        <f t="shared" si="19"/>
        <v>0</v>
      </c>
      <c r="Q84" s="26">
        <f t="shared" si="16"/>
        <v>0</v>
      </c>
      <c r="R84" s="185"/>
      <c r="S84" s="26"/>
      <c r="T84" s="185"/>
      <c r="U84" s="185"/>
      <c r="V84" s="185"/>
      <c r="W84" s="185"/>
      <c r="X84" s="185"/>
      <c r="Y84" s="185"/>
      <c r="Z84" s="185"/>
      <c r="AA84" s="185"/>
      <c r="AB84" s="185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15694444444444444" right="0.15694444444444444" top="0.5902777777777778" bottom="0.5902777777777778" header="0.15694444444444444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4">
      <selection activeCell="G35" sqref="G35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3"/>
      <c r="B1" s="123"/>
      <c r="C1" s="123"/>
      <c r="D1" s="123"/>
      <c r="E1" s="123"/>
      <c r="F1" s="123"/>
      <c r="G1" s="123"/>
      <c r="H1" s="34" t="s">
        <v>282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0.25" customHeight="1">
      <c r="A2" s="4" t="s">
        <v>283</v>
      </c>
      <c r="B2" s="4"/>
      <c r="C2" s="4"/>
      <c r="D2" s="4"/>
      <c r="E2" s="4"/>
      <c r="F2" s="4"/>
      <c r="G2" s="4"/>
      <c r="H2" s="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20.25" customHeight="1">
      <c r="A3" s="124"/>
      <c r="B3" s="124"/>
      <c r="C3" s="32"/>
      <c r="D3" s="32"/>
      <c r="E3" s="32"/>
      <c r="F3" s="32"/>
      <c r="G3" s="32"/>
      <c r="H3" s="7" t="s">
        <v>2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20.25" customHeight="1">
      <c r="A4" s="125" t="s">
        <v>3</v>
      </c>
      <c r="B4" s="125"/>
      <c r="C4" s="125" t="s">
        <v>4</v>
      </c>
      <c r="D4" s="125"/>
      <c r="E4" s="125"/>
      <c r="F4" s="125"/>
      <c r="G4" s="125"/>
      <c r="H4" s="125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20.25" customHeight="1">
      <c r="A5" s="126" t="s">
        <v>5</v>
      </c>
      <c r="B5" s="127" t="s">
        <v>6</v>
      </c>
      <c r="C5" s="126" t="s">
        <v>5</v>
      </c>
      <c r="D5" s="126" t="s">
        <v>53</v>
      </c>
      <c r="E5" s="127" t="s">
        <v>284</v>
      </c>
      <c r="F5" s="128" t="s">
        <v>285</v>
      </c>
      <c r="G5" s="126" t="s">
        <v>286</v>
      </c>
      <c r="H5" s="128" t="s">
        <v>181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ht="20.25" customHeight="1">
      <c r="A6" s="129" t="s">
        <v>287</v>
      </c>
      <c r="B6" s="130">
        <f>SUM(B7:B9)</f>
        <v>718.9304</v>
      </c>
      <c r="C6" s="131" t="s">
        <v>288</v>
      </c>
      <c r="D6" s="130">
        <f aca="true" t="shared" si="0" ref="D6:H6">SUM(D7:D35)</f>
        <v>837.1304</v>
      </c>
      <c r="E6" s="130">
        <f t="shared" si="0"/>
        <v>718.9304</v>
      </c>
      <c r="F6" s="130"/>
      <c r="G6" s="130"/>
      <c r="H6" s="130">
        <f>SUM(H7:H35)</f>
        <v>118.19999999999999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0.25" customHeight="1">
      <c r="A7" s="129" t="s">
        <v>289</v>
      </c>
      <c r="B7" s="132">
        <v>718.9304</v>
      </c>
      <c r="C7" s="131" t="s">
        <v>290</v>
      </c>
      <c r="D7" s="133">
        <f aca="true" t="shared" si="1" ref="D7:D34">SUM(E7:H7)</f>
        <v>343.151</v>
      </c>
      <c r="E7" s="130">
        <v>327.911</v>
      </c>
      <c r="F7" s="134"/>
      <c r="G7" s="135"/>
      <c r="H7" s="130">
        <v>15.24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ht="20.25" customHeight="1">
      <c r="A8" s="129" t="s">
        <v>291</v>
      </c>
      <c r="B8" s="136"/>
      <c r="C8" s="131" t="s">
        <v>292</v>
      </c>
      <c r="D8" s="133">
        <f t="shared" si="1"/>
        <v>0</v>
      </c>
      <c r="E8" s="130">
        <v>0</v>
      </c>
      <c r="F8" s="134"/>
      <c r="G8" s="135"/>
      <c r="H8" s="130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20.25" customHeight="1">
      <c r="A9" s="129" t="s">
        <v>293</v>
      </c>
      <c r="B9" s="132"/>
      <c r="C9" s="131" t="s">
        <v>294</v>
      </c>
      <c r="D9" s="133">
        <f t="shared" si="1"/>
        <v>0</v>
      </c>
      <c r="E9" s="130">
        <v>0</v>
      </c>
      <c r="F9" s="134"/>
      <c r="G9" s="135"/>
      <c r="H9" s="130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ht="20.25" customHeight="1">
      <c r="A10" s="129" t="s">
        <v>295</v>
      </c>
      <c r="B10" s="136">
        <f>SUM(B11:B14)</f>
        <v>0</v>
      </c>
      <c r="C10" s="131" t="s">
        <v>296</v>
      </c>
      <c r="D10" s="133">
        <f t="shared" si="1"/>
        <v>0.02</v>
      </c>
      <c r="E10" s="130">
        <v>0</v>
      </c>
      <c r="F10" s="134"/>
      <c r="G10" s="135"/>
      <c r="H10" s="130">
        <v>0.02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ht="20.25" customHeight="1">
      <c r="A11" s="129" t="s">
        <v>289</v>
      </c>
      <c r="B11" s="130"/>
      <c r="C11" s="131" t="s">
        <v>297</v>
      </c>
      <c r="D11" s="133">
        <f t="shared" si="1"/>
        <v>0</v>
      </c>
      <c r="E11" s="130">
        <v>0</v>
      </c>
      <c r="F11" s="134"/>
      <c r="G11" s="135"/>
      <c r="H11" s="130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ht="20.25" customHeight="1">
      <c r="A12" s="129" t="s">
        <v>291</v>
      </c>
      <c r="B12" s="130">
        <v>0</v>
      </c>
      <c r="C12" s="131" t="s">
        <v>298</v>
      </c>
      <c r="D12" s="133">
        <f t="shared" si="1"/>
        <v>0</v>
      </c>
      <c r="E12" s="130">
        <v>0</v>
      </c>
      <c r="F12" s="134"/>
      <c r="G12" s="135"/>
      <c r="H12" s="130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20.25" customHeight="1">
      <c r="A13" s="129" t="s">
        <v>293</v>
      </c>
      <c r="B13" s="130">
        <v>0</v>
      </c>
      <c r="C13" s="131" t="s">
        <v>299</v>
      </c>
      <c r="D13" s="133">
        <f t="shared" si="1"/>
        <v>0.04</v>
      </c>
      <c r="E13" s="130">
        <v>0</v>
      </c>
      <c r="F13" s="134"/>
      <c r="G13" s="135"/>
      <c r="H13" s="130">
        <v>0.04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4" ht="20.25" customHeight="1">
      <c r="A14" s="129" t="s">
        <v>300</v>
      </c>
      <c r="B14" s="132">
        <v>0</v>
      </c>
      <c r="C14" s="131" t="s">
        <v>301</v>
      </c>
      <c r="D14" s="133">
        <f t="shared" si="1"/>
        <v>70.8039</v>
      </c>
      <c r="E14" s="130">
        <v>63.3739</v>
      </c>
      <c r="F14" s="134"/>
      <c r="G14" s="135"/>
      <c r="H14" s="130">
        <v>7.43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20.25" customHeight="1">
      <c r="A15" s="137"/>
      <c r="B15" s="138"/>
      <c r="C15" s="139" t="s">
        <v>302</v>
      </c>
      <c r="D15" s="133">
        <f t="shared" si="1"/>
        <v>0</v>
      </c>
      <c r="E15" s="130">
        <v>0</v>
      </c>
      <c r="F15" s="134"/>
      <c r="G15" s="135"/>
      <c r="H15" s="130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ht="20.25" customHeight="1">
      <c r="A16" s="137"/>
      <c r="B16" s="130"/>
      <c r="C16" s="139" t="s">
        <v>303</v>
      </c>
      <c r="D16" s="133">
        <f t="shared" si="1"/>
        <v>15.3799</v>
      </c>
      <c r="E16" s="130">
        <v>13.0499</v>
      </c>
      <c r="F16" s="134"/>
      <c r="G16" s="135"/>
      <c r="H16" s="130">
        <v>2.33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ht="20.25" customHeight="1">
      <c r="A17" s="140"/>
      <c r="B17" s="130"/>
      <c r="C17" s="131" t="s">
        <v>304</v>
      </c>
      <c r="D17" s="133">
        <f t="shared" si="1"/>
        <v>0</v>
      </c>
      <c r="E17" s="130">
        <v>0</v>
      </c>
      <c r="F17" s="134"/>
      <c r="G17" s="135"/>
      <c r="H17" s="130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0.25" customHeight="1">
      <c r="A18" s="140"/>
      <c r="B18" s="130"/>
      <c r="C18" s="131" t="s">
        <v>305</v>
      </c>
      <c r="D18" s="133">
        <f t="shared" si="1"/>
        <v>13.9</v>
      </c>
      <c r="E18" s="130">
        <v>0</v>
      </c>
      <c r="F18" s="134"/>
      <c r="G18" s="135"/>
      <c r="H18" s="130">
        <v>13.9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ht="20.25" customHeight="1">
      <c r="A19" s="140"/>
      <c r="B19" s="130"/>
      <c r="C19" s="131" t="s">
        <v>306</v>
      </c>
      <c r="D19" s="133">
        <f t="shared" si="1"/>
        <v>353.25</v>
      </c>
      <c r="E19" s="130">
        <v>275</v>
      </c>
      <c r="F19" s="134"/>
      <c r="G19" s="135"/>
      <c r="H19" s="130">
        <v>78.25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1:34" ht="20.25" customHeight="1">
      <c r="A20" s="140"/>
      <c r="B20" s="132"/>
      <c r="C20" s="131" t="s">
        <v>307</v>
      </c>
      <c r="D20" s="133">
        <f t="shared" si="1"/>
        <v>0</v>
      </c>
      <c r="E20" s="130">
        <v>0</v>
      </c>
      <c r="F20" s="134"/>
      <c r="G20" s="135"/>
      <c r="H20" s="130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spans="1:34" ht="20.25" customHeight="1">
      <c r="A21" s="137"/>
      <c r="B21" s="138"/>
      <c r="C21" s="139" t="s">
        <v>308</v>
      </c>
      <c r="D21" s="133">
        <f t="shared" si="1"/>
        <v>0</v>
      </c>
      <c r="E21" s="130">
        <v>0</v>
      </c>
      <c r="F21" s="134"/>
      <c r="G21" s="135"/>
      <c r="H21" s="130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1:34" ht="20.25" customHeight="1">
      <c r="A22" s="137"/>
      <c r="B22" s="132"/>
      <c r="C22" s="139" t="s">
        <v>309</v>
      </c>
      <c r="D22" s="133">
        <f t="shared" si="1"/>
        <v>0</v>
      </c>
      <c r="E22" s="130">
        <v>0</v>
      </c>
      <c r="F22" s="134"/>
      <c r="G22" s="135"/>
      <c r="H22" s="13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4" ht="20.25" customHeight="1">
      <c r="A23" s="137"/>
      <c r="B23" s="132"/>
      <c r="C23" s="139" t="s">
        <v>310</v>
      </c>
      <c r="D23" s="133">
        <f t="shared" si="1"/>
        <v>0</v>
      </c>
      <c r="E23" s="130">
        <v>0</v>
      </c>
      <c r="F23" s="134"/>
      <c r="G23" s="135"/>
      <c r="H23" s="13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ht="20.25" customHeight="1">
      <c r="A24" s="137"/>
      <c r="B24" s="132"/>
      <c r="C24" s="139" t="s">
        <v>266</v>
      </c>
      <c r="D24" s="133">
        <f t="shared" si="1"/>
        <v>0</v>
      </c>
      <c r="E24" s="130">
        <v>0</v>
      </c>
      <c r="F24" s="134"/>
      <c r="G24" s="135"/>
      <c r="H24" s="130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1:34" ht="20.25" customHeight="1">
      <c r="A25" s="137"/>
      <c r="B25" s="132"/>
      <c r="C25" s="139" t="s">
        <v>311</v>
      </c>
      <c r="D25" s="133">
        <f t="shared" si="1"/>
        <v>0</v>
      </c>
      <c r="E25" s="130">
        <v>0</v>
      </c>
      <c r="F25" s="134"/>
      <c r="G25" s="135"/>
      <c r="H25" s="130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1:34" ht="20.25" customHeight="1">
      <c r="A26" s="139"/>
      <c r="B26" s="132"/>
      <c r="C26" s="139" t="s">
        <v>312</v>
      </c>
      <c r="D26" s="133">
        <f t="shared" si="1"/>
        <v>28.5856</v>
      </c>
      <c r="E26" s="130">
        <v>27.8456</v>
      </c>
      <c r="F26" s="134"/>
      <c r="G26" s="135"/>
      <c r="H26" s="130">
        <v>0.74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1:34" ht="20.25" customHeight="1">
      <c r="A27" s="139"/>
      <c r="B27" s="132"/>
      <c r="C27" s="139" t="s">
        <v>313</v>
      </c>
      <c r="D27" s="133">
        <f t="shared" si="1"/>
        <v>0</v>
      </c>
      <c r="E27" s="130">
        <v>0</v>
      </c>
      <c r="F27" s="134"/>
      <c r="G27" s="135"/>
      <c r="H27" s="130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ht="20.25" customHeight="1">
      <c r="A28" s="139"/>
      <c r="B28" s="132"/>
      <c r="C28" s="139" t="s">
        <v>314</v>
      </c>
      <c r="D28" s="133">
        <f t="shared" si="1"/>
        <v>0</v>
      </c>
      <c r="E28" s="130">
        <v>0</v>
      </c>
      <c r="F28" s="134"/>
      <c r="G28" s="135"/>
      <c r="H28" s="130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20.25" customHeight="1">
      <c r="A29" s="139"/>
      <c r="B29" s="132"/>
      <c r="C29" s="139" t="s">
        <v>315</v>
      </c>
      <c r="D29" s="133">
        <f t="shared" si="1"/>
        <v>7.8</v>
      </c>
      <c r="E29" s="132">
        <v>7.55</v>
      </c>
      <c r="F29" s="134"/>
      <c r="G29" s="135"/>
      <c r="H29" s="130">
        <v>0.25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</row>
    <row r="30" spans="1:34" ht="20.25" customHeight="1">
      <c r="A30" s="139"/>
      <c r="B30" s="132"/>
      <c r="C30" s="139" t="s">
        <v>274</v>
      </c>
      <c r="D30" s="133">
        <f t="shared" si="1"/>
        <v>0</v>
      </c>
      <c r="E30" s="136">
        <v>0</v>
      </c>
      <c r="F30" s="134"/>
      <c r="G30" s="135"/>
      <c r="H30" s="130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</row>
    <row r="31" spans="1:34" ht="20.25" customHeight="1">
      <c r="A31" s="139"/>
      <c r="B31" s="132"/>
      <c r="C31" s="139" t="s">
        <v>139</v>
      </c>
      <c r="D31" s="133">
        <f t="shared" si="1"/>
        <v>4.2</v>
      </c>
      <c r="E31" s="130">
        <v>4.2</v>
      </c>
      <c r="F31" s="134"/>
      <c r="G31" s="135"/>
      <c r="H31" s="130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</row>
    <row r="32" spans="1:34" ht="20.25" customHeight="1">
      <c r="A32" s="139"/>
      <c r="B32" s="132"/>
      <c r="C32" s="139" t="s">
        <v>316</v>
      </c>
      <c r="D32" s="133">
        <f t="shared" si="1"/>
        <v>0</v>
      </c>
      <c r="E32" s="130">
        <v>0</v>
      </c>
      <c r="F32" s="134"/>
      <c r="G32" s="135"/>
      <c r="H32" s="130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</row>
    <row r="33" spans="1:34" ht="20.25" customHeight="1">
      <c r="A33" s="139"/>
      <c r="B33" s="132"/>
      <c r="C33" s="139" t="s">
        <v>317</v>
      </c>
      <c r="D33" s="133">
        <f t="shared" si="1"/>
        <v>0</v>
      </c>
      <c r="E33" s="130">
        <v>0</v>
      </c>
      <c r="F33" s="134"/>
      <c r="G33" s="135"/>
      <c r="H33" s="130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</row>
    <row r="34" spans="1:34" ht="20.25" customHeight="1">
      <c r="A34" s="139"/>
      <c r="B34" s="132"/>
      <c r="C34" s="139" t="s">
        <v>318</v>
      </c>
      <c r="D34" s="133">
        <f t="shared" si="1"/>
        <v>0</v>
      </c>
      <c r="E34" s="130">
        <v>0</v>
      </c>
      <c r="F34" s="141"/>
      <c r="G34" s="142"/>
      <c r="H34" s="13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</row>
    <row r="35" spans="1:34" ht="20.25" customHeight="1">
      <c r="A35" s="126"/>
      <c r="B35" s="143"/>
      <c r="C35" s="139" t="s">
        <v>319</v>
      </c>
      <c r="D35" s="133"/>
      <c r="E35" s="132">
        <v>0</v>
      </c>
      <c r="F35" s="144"/>
      <c r="G35" s="145"/>
      <c r="H35" s="145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1:34" ht="20.25" customHeight="1">
      <c r="A36" s="139"/>
      <c r="B36" s="132"/>
      <c r="C36" s="139" t="s">
        <v>320</v>
      </c>
      <c r="D36" s="133"/>
      <c r="E36" s="146"/>
      <c r="F36" s="142"/>
      <c r="G36" s="142"/>
      <c r="H36" s="13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ht="20.25" customHeight="1">
      <c r="A37" s="139"/>
      <c r="B37" s="147"/>
      <c r="C37" s="139"/>
      <c r="D37" s="143"/>
      <c r="E37" s="148"/>
      <c r="F37" s="148"/>
      <c r="G37" s="148"/>
      <c r="H37" s="148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34" ht="20.25" customHeight="1">
      <c r="A38" s="126" t="s">
        <v>48</v>
      </c>
      <c r="B38" s="147">
        <f>SUM(B6,B10)</f>
        <v>718.9304</v>
      </c>
      <c r="C38" s="126" t="s">
        <v>49</v>
      </c>
      <c r="D38" s="133">
        <f>D6+D36</f>
        <v>837.1304</v>
      </c>
      <c r="E38" s="133">
        <f>E6+E36</f>
        <v>718.9304</v>
      </c>
      <c r="F38" s="143"/>
      <c r="G38" s="143"/>
      <c r="H38" s="143">
        <f>SUM(H7:H37)</f>
        <v>118.19999999999999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</row>
    <row r="39" spans="1:34" ht="20.25" customHeight="1">
      <c r="A39" s="149"/>
      <c r="B39" s="150"/>
      <c r="C39" s="151"/>
      <c r="D39" s="151"/>
      <c r="E39" s="151"/>
      <c r="F39" s="151"/>
      <c r="G39" s="151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H28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7" style="0" customWidth="1"/>
    <col min="4" max="4" width="20.66015625" style="0" customWidth="1"/>
    <col min="5" max="5" width="11" style="98" customWidth="1"/>
    <col min="6" max="6" width="8.66015625" style="98" customWidth="1"/>
    <col min="7" max="20" width="8.66015625" style="0" customWidth="1"/>
    <col min="21" max="46" width="5.33203125" style="0" customWidth="1"/>
    <col min="47" max="47" width="6.66015625" style="0" customWidth="1"/>
    <col min="48" max="48" width="7.83203125" style="0" customWidth="1"/>
    <col min="49" max="52" width="6.66015625" style="0" customWidth="1"/>
    <col min="53" max="53" width="7.83203125" style="0" customWidth="1"/>
    <col min="54" max="66" width="5.5" style="0" customWidth="1"/>
    <col min="67" max="78" width="5" style="0" customWidth="1"/>
    <col min="79" max="81" width="7.5" style="0" customWidth="1"/>
    <col min="82" max="95" width="4.33203125" style="0" customWidth="1"/>
    <col min="96" max="107" width="5.33203125" style="0" customWidth="1"/>
    <col min="108" max="112" width="8.66015625" style="0" customWidth="1"/>
    <col min="113" max="255" width="9.16015625" style="0" customWidth="1"/>
  </cols>
  <sheetData>
    <row r="1" spans="1:112" ht="19.5" customHeight="1">
      <c r="A1" s="1"/>
      <c r="B1" s="2"/>
      <c r="C1" s="2"/>
      <c r="D1" s="2"/>
      <c r="E1" s="99"/>
      <c r="F1" s="9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15"/>
      <c r="AE1" s="115"/>
      <c r="DH1" s="67" t="s">
        <v>321</v>
      </c>
    </row>
    <row r="2" spans="1:112" ht="19.5" customHeight="1">
      <c r="A2" s="4" t="s">
        <v>322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2" t="s">
        <v>323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14" t="s">
        <v>324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14" t="s">
        <v>238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16"/>
      <c r="BI4" s="117" t="s">
        <v>251</v>
      </c>
      <c r="BJ4" s="117"/>
      <c r="BK4" s="117"/>
      <c r="BL4" s="117"/>
      <c r="BM4" s="118"/>
      <c r="BN4" s="119" t="s">
        <v>325</v>
      </c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20"/>
      <c r="BZ4" s="121"/>
      <c r="CA4" s="119" t="s">
        <v>326</v>
      </c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20" t="s">
        <v>327</v>
      </c>
      <c r="CS4" s="120"/>
      <c r="CT4" s="120"/>
      <c r="CU4" s="120" t="s">
        <v>227</v>
      </c>
      <c r="CV4" s="120"/>
      <c r="CW4" s="120"/>
      <c r="CX4" s="120"/>
      <c r="CY4" s="120"/>
      <c r="CZ4" s="120"/>
      <c r="DA4" s="120" t="s">
        <v>246</v>
      </c>
      <c r="DB4" s="120"/>
      <c r="DC4" s="120"/>
      <c r="DD4" s="119" t="s">
        <v>277</v>
      </c>
      <c r="DE4" s="119"/>
      <c r="DF4" s="119"/>
      <c r="DG4" s="119"/>
      <c r="DH4" s="119"/>
    </row>
    <row r="5" spans="1:112" ht="19.5" customHeight="1">
      <c r="A5" s="8" t="s">
        <v>63</v>
      </c>
      <c r="B5" s="8"/>
      <c r="C5" s="104"/>
      <c r="D5" s="37" t="s">
        <v>328</v>
      </c>
      <c r="E5" s="17"/>
      <c r="F5" s="105" t="s">
        <v>68</v>
      </c>
      <c r="G5" s="105" t="s">
        <v>329</v>
      </c>
      <c r="H5" s="105" t="s">
        <v>330</v>
      </c>
      <c r="I5" s="105" t="s">
        <v>331</v>
      </c>
      <c r="J5" s="111" t="s">
        <v>332</v>
      </c>
      <c r="K5" s="105" t="s">
        <v>333</v>
      </c>
      <c r="L5" s="105" t="s">
        <v>334</v>
      </c>
      <c r="M5" s="17" t="s">
        <v>335</v>
      </c>
      <c r="N5" s="17" t="s">
        <v>336</v>
      </c>
      <c r="O5" s="17" t="s">
        <v>337</v>
      </c>
      <c r="P5" s="17" t="s">
        <v>338</v>
      </c>
      <c r="Q5" s="17" t="s">
        <v>339</v>
      </c>
      <c r="R5" s="17" t="s">
        <v>340</v>
      </c>
      <c r="S5" s="17" t="s">
        <v>341</v>
      </c>
      <c r="T5" s="105" t="s">
        <v>68</v>
      </c>
      <c r="U5" s="105" t="s">
        <v>342</v>
      </c>
      <c r="V5" s="105" t="s">
        <v>343</v>
      </c>
      <c r="W5" s="105" t="s">
        <v>344</v>
      </c>
      <c r="X5" s="105" t="s">
        <v>345</v>
      </c>
      <c r="Y5" s="105" t="s">
        <v>346</v>
      </c>
      <c r="Z5" s="105" t="s">
        <v>347</v>
      </c>
      <c r="AA5" s="105" t="s">
        <v>348</v>
      </c>
      <c r="AB5" s="105" t="s">
        <v>349</v>
      </c>
      <c r="AC5" s="105" t="s">
        <v>350</v>
      </c>
      <c r="AD5" s="105" t="s">
        <v>351</v>
      </c>
      <c r="AE5" s="105" t="s">
        <v>352</v>
      </c>
      <c r="AF5" s="105" t="s">
        <v>353</v>
      </c>
      <c r="AG5" s="105" t="s">
        <v>354</v>
      </c>
      <c r="AH5" s="105" t="s">
        <v>355</v>
      </c>
      <c r="AI5" s="105" t="s">
        <v>356</v>
      </c>
      <c r="AJ5" s="105" t="s">
        <v>357</v>
      </c>
      <c r="AK5" s="105" t="s">
        <v>358</v>
      </c>
      <c r="AL5" s="105" t="s">
        <v>359</v>
      </c>
      <c r="AM5" s="105" t="s">
        <v>360</v>
      </c>
      <c r="AN5" s="105" t="s">
        <v>361</v>
      </c>
      <c r="AO5" s="105" t="s">
        <v>362</v>
      </c>
      <c r="AP5" s="105" t="s">
        <v>363</v>
      </c>
      <c r="AQ5" s="105" t="s">
        <v>364</v>
      </c>
      <c r="AR5" s="105" t="s">
        <v>365</v>
      </c>
      <c r="AS5" s="105" t="s">
        <v>366</v>
      </c>
      <c r="AT5" s="105" t="s">
        <v>367</v>
      </c>
      <c r="AU5" s="105" t="s">
        <v>368</v>
      </c>
      <c r="AV5" s="105" t="s">
        <v>68</v>
      </c>
      <c r="AW5" s="105" t="s">
        <v>369</v>
      </c>
      <c r="AX5" s="105" t="s">
        <v>370</v>
      </c>
      <c r="AY5" s="105" t="s">
        <v>371</v>
      </c>
      <c r="AZ5" s="105" t="s">
        <v>372</v>
      </c>
      <c r="BA5" s="105" t="s">
        <v>373</v>
      </c>
      <c r="BB5" s="105" t="s">
        <v>374</v>
      </c>
      <c r="BC5" s="105" t="s">
        <v>375</v>
      </c>
      <c r="BD5" s="105" t="s">
        <v>376</v>
      </c>
      <c r="BE5" s="105" t="s">
        <v>377</v>
      </c>
      <c r="BF5" s="105" t="s">
        <v>378</v>
      </c>
      <c r="BG5" s="37" t="s">
        <v>379</v>
      </c>
      <c r="BH5" s="17"/>
      <c r="BI5" s="16" t="s">
        <v>68</v>
      </c>
      <c r="BJ5" s="16" t="s">
        <v>380</v>
      </c>
      <c r="BK5" s="16" t="s">
        <v>381</v>
      </c>
      <c r="BL5" s="16" t="s">
        <v>382</v>
      </c>
      <c r="BM5" s="16" t="s">
        <v>383</v>
      </c>
      <c r="BN5" s="17" t="s">
        <v>68</v>
      </c>
      <c r="BO5" s="17" t="s">
        <v>384</v>
      </c>
      <c r="BP5" s="17" t="s">
        <v>385</v>
      </c>
      <c r="BQ5" s="17" t="s">
        <v>386</v>
      </c>
      <c r="BR5" s="17" t="s">
        <v>387</v>
      </c>
      <c r="BS5" s="17" t="s">
        <v>388</v>
      </c>
      <c r="BT5" s="17" t="s">
        <v>389</v>
      </c>
      <c r="BU5" s="17" t="s">
        <v>390</v>
      </c>
      <c r="BV5" s="17" t="s">
        <v>391</v>
      </c>
      <c r="BW5" s="17" t="s">
        <v>392</v>
      </c>
      <c r="BX5" s="122" t="s">
        <v>393</v>
      </c>
      <c r="BY5" s="122" t="s">
        <v>394</v>
      </c>
      <c r="BZ5" s="17" t="s">
        <v>395</v>
      </c>
      <c r="CA5" s="17" t="s">
        <v>68</v>
      </c>
      <c r="CB5" s="17" t="s">
        <v>384</v>
      </c>
      <c r="CC5" s="17" t="s">
        <v>385</v>
      </c>
      <c r="CD5" s="17" t="s">
        <v>386</v>
      </c>
      <c r="CE5" s="17" t="s">
        <v>387</v>
      </c>
      <c r="CF5" s="17" t="s">
        <v>388</v>
      </c>
      <c r="CG5" s="17" t="s">
        <v>389</v>
      </c>
      <c r="CH5" s="17" t="s">
        <v>390</v>
      </c>
      <c r="CI5" s="17" t="s">
        <v>396</v>
      </c>
      <c r="CJ5" s="17" t="s">
        <v>397</v>
      </c>
      <c r="CK5" s="17" t="s">
        <v>398</v>
      </c>
      <c r="CL5" s="17" t="s">
        <v>399</v>
      </c>
      <c r="CM5" s="17" t="s">
        <v>391</v>
      </c>
      <c r="CN5" s="17" t="s">
        <v>392</v>
      </c>
      <c r="CO5" s="122" t="s">
        <v>393</v>
      </c>
      <c r="CP5" s="122" t="s">
        <v>394</v>
      </c>
      <c r="CQ5" s="17" t="s">
        <v>400</v>
      </c>
      <c r="CR5" s="122" t="s">
        <v>68</v>
      </c>
      <c r="CS5" s="122" t="s">
        <v>401</v>
      </c>
      <c r="CT5" s="17" t="s">
        <v>402</v>
      </c>
      <c r="CU5" s="122" t="s">
        <v>68</v>
      </c>
      <c r="CV5" s="122" t="s">
        <v>401</v>
      </c>
      <c r="CW5" s="17" t="s">
        <v>403</v>
      </c>
      <c r="CX5" s="122" t="s">
        <v>404</v>
      </c>
      <c r="CY5" s="122" t="s">
        <v>405</v>
      </c>
      <c r="CZ5" s="16" t="s">
        <v>402</v>
      </c>
      <c r="DA5" s="122" t="s">
        <v>68</v>
      </c>
      <c r="DB5" s="122" t="s">
        <v>246</v>
      </c>
      <c r="DC5" s="122" t="s">
        <v>406</v>
      </c>
      <c r="DD5" s="17" t="s">
        <v>68</v>
      </c>
      <c r="DE5" s="17" t="s">
        <v>407</v>
      </c>
      <c r="DF5" s="17" t="s">
        <v>408</v>
      </c>
      <c r="DG5" s="108" t="s">
        <v>409</v>
      </c>
      <c r="DH5" s="17" t="s">
        <v>277</v>
      </c>
    </row>
    <row r="6" spans="1:112" ht="48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1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17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08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73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22">
        <v>104</v>
      </c>
      <c r="DE7" s="22">
        <v>105</v>
      </c>
      <c r="DF7" s="22">
        <v>106</v>
      </c>
      <c r="DG7" s="17">
        <v>107</v>
      </c>
      <c r="DH7" s="17">
        <v>108</v>
      </c>
    </row>
    <row r="8" spans="1:112" ht="19.5" customHeight="1">
      <c r="A8" s="25"/>
      <c r="B8" s="25"/>
      <c r="C8" s="25"/>
      <c r="D8" s="106" t="s">
        <v>53</v>
      </c>
      <c r="E8" s="107">
        <f>F8+T8+AV8+BI8+BN8+CA8+DD8</f>
        <v>718.9304</v>
      </c>
      <c r="F8" s="107">
        <f aca="true" t="shared" si="0" ref="F8:F28">SUM(G8:S8)</f>
        <v>320.6608</v>
      </c>
      <c r="G8" s="59">
        <f>SUM(G9:G28)</f>
        <v>79.3356</v>
      </c>
      <c r="H8" s="59">
        <f>SUM(H9:H28)</f>
        <v>42.9048</v>
      </c>
      <c r="I8" s="59">
        <f>SUM(I9:I28)</f>
        <v>3.9928</v>
      </c>
      <c r="J8" s="59">
        <f aca="true" t="shared" si="1" ref="J8:S8">SUM(J9:J28)</f>
        <v>12</v>
      </c>
      <c r="K8" s="59">
        <f t="shared" si="1"/>
        <v>26.2296</v>
      </c>
      <c r="L8" s="59">
        <f t="shared" si="1"/>
        <v>23.3979</v>
      </c>
      <c r="M8" s="59">
        <f t="shared" si="1"/>
        <v>0</v>
      </c>
      <c r="N8" s="59">
        <f t="shared" si="1"/>
        <v>13.0499</v>
      </c>
      <c r="O8" s="59">
        <f t="shared" si="1"/>
        <v>0</v>
      </c>
      <c r="P8" s="59">
        <f t="shared" si="1"/>
        <v>0.912</v>
      </c>
      <c r="Q8" s="59">
        <f t="shared" si="1"/>
        <v>27.8456</v>
      </c>
      <c r="R8" s="59">
        <f t="shared" si="1"/>
        <v>0</v>
      </c>
      <c r="S8" s="59">
        <f t="shared" si="1"/>
        <v>90.9926</v>
      </c>
      <c r="T8" s="59">
        <f aca="true" t="shared" si="2" ref="T8:T28">SUM(U8:AU8)</f>
        <v>72.4156</v>
      </c>
      <c r="U8" s="59">
        <f aca="true" t="shared" si="3" ref="U8:AU8">SUM(U9:U28)</f>
        <v>6.25</v>
      </c>
      <c r="V8" s="59">
        <f t="shared" si="3"/>
        <v>0.5</v>
      </c>
      <c r="W8" s="59">
        <f t="shared" si="3"/>
        <v>0</v>
      </c>
      <c r="X8" s="59">
        <f t="shared" si="3"/>
        <v>0</v>
      </c>
      <c r="Y8" s="59">
        <f t="shared" si="3"/>
        <v>0.65</v>
      </c>
      <c r="Z8" s="59">
        <f t="shared" si="3"/>
        <v>4</v>
      </c>
      <c r="AA8" s="59">
        <f t="shared" si="3"/>
        <v>3</v>
      </c>
      <c r="AB8" s="59">
        <f t="shared" si="3"/>
        <v>0</v>
      </c>
      <c r="AC8" s="59">
        <f t="shared" si="3"/>
        <v>0</v>
      </c>
      <c r="AD8" s="59">
        <f t="shared" si="3"/>
        <v>21.35</v>
      </c>
      <c r="AE8" s="59">
        <f t="shared" si="3"/>
        <v>0</v>
      </c>
      <c r="AF8" s="59">
        <f t="shared" si="3"/>
        <v>1</v>
      </c>
      <c r="AG8" s="59">
        <f t="shared" si="3"/>
        <v>0</v>
      </c>
      <c r="AH8" s="59">
        <f t="shared" si="3"/>
        <v>1.5</v>
      </c>
      <c r="AI8" s="59">
        <f t="shared" si="3"/>
        <v>1.5</v>
      </c>
      <c r="AJ8" s="59">
        <f t="shared" si="3"/>
        <v>2.8</v>
      </c>
      <c r="AK8" s="59">
        <f t="shared" si="3"/>
        <v>0</v>
      </c>
      <c r="AL8" s="59">
        <f t="shared" si="3"/>
        <v>0</v>
      </c>
      <c r="AM8" s="59">
        <f t="shared" si="3"/>
        <v>0</v>
      </c>
      <c r="AN8" s="59">
        <f t="shared" si="3"/>
        <v>8</v>
      </c>
      <c r="AO8" s="59">
        <f t="shared" si="3"/>
        <v>0</v>
      </c>
      <c r="AP8" s="59">
        <f t="shared" si="3"/>
        <v>1.4622</v>
      </c>
      <c r="AQ8" s="59">
        <f t="shared" si="3"/>
        <v>2.7767</v>
      </c>
      <c r="AR8" s="59">
        <f t="shared" si="3"/>
        <v>0</v>
      </c>
      <c r="AS8" s="59">
        <f t="shared" si="3"/>
        <v>10.25</v>
      </c>
      <c r="AT8" s="59">
        <f t="shared" si="3"/>
        <v>0</v>
      </c>
      <c r="AU8" s="59">
        <f t="shared" si="3"/>
        <v>7.3767</v>
      </c>
      <c r="AV8" s="59">
        <f aca="true" t="shared" si="4" ref="AV8:AV28">SUM(AW8:BH8)</f>
        <v>234.854</v>
      </c>
      <c r="AW8" s="59">
        <v>0</v>
      </c>
      <c r="AX8" s="59">
        <v>0</v>
      </c>
      <c r="AY8" s="59">
        <v>0</v>
      </c>
      <c r="AZ8" s="59">
        <v>0</v>
      </c>
      <c r="BA8" s="59">
        <v>234.854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3</v>
      </c>
      <c r="CB8" s="59">
        <v>0</v>
      </c>
      <c r="CC8" s="59">
        <v>3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88</v>
      </c>
      <c r="DE8" s="59">
        <v>0</v>
      </c>
      <c r="DF8" s="59">
        <v>0</v>
      </c>
      <c r="DG8" s="56">
        <v>88</v>
      </c>
      <c r="DH8" s="56">
        <v>0</v>
      </c>
    </row>
    <row r="9" spans="1:112" ht="27" customHeight="1">
      <c r="A9" s="25" t="s">
        <v>77</v>
      </c>
      <c r="B9" s="25" t="s">
        <v>100</v>
      </c>
      <c r="C9" s="25" t="s">
        <v>98</v>
      </c>
      <c r="D9" s="106" t="s">
        <v>410</v>
      </c>
      <c r="E9" s="107">
        <f aca="true" t="shared" si="5" ref="E8:E28">F9+T9+AV9+BI9+BN9+CA9+DD9</f>
        <v>2.5867</v>
      </c>
      <c r="F9" s="107">
        <f t="shared" si="0"/>
        <v>0</v>
      </c>
      <c r="G9" s="59">
        <v>0</v>
      </c>
      <c r="H9" s="59">
        <v>0</v>
      </c>
      <c r="I9" s="56">
        <v>0</v>
      </c>
      <c r="J9" s="112"/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f t="shared" si="2"/>
        <v>2.5867</v>
      </c>
      <c r="U9" s="59">
        <v>2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6">
        <v>0</v>
      </c>
      <c r="AI9" s="58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0.5867</v>
      </c>
      <c r="AV9" s="59">
        <f t="shared" si="4"/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6">
        <v>0</v>
      </c>
      <c r="DH9" s="56">
        <v>0</v>
      </c>
    </row>
    <row r="10" spans="1:112" ht="27" customHeight="1">
      <c r="A10" s="25" t="s">
        <v>108</v>
      </c>
      <c r="B10" s="25" t="s">
        <v>93</v>
      </c>
      <c r="C10" s="25" t="s">
        <v>98</v>
      </c>
      <c r="D10" s="106" t="s">
        <v>411</v>
      </c>
      <c r="E10" s="107">
        <f t="shared" si="5"/>
        <v>4.56</v>
      </c>
      <c r="F10" s="107">
        <f t="shared" si="0"/>
        <v>0</v>
      </c>
      <c r="G10" s="59">
        <v>0</v>
      </c>
      <c r="H10" s="59">
        <v>0</v>
      </c>
      <c r="I10" s="56">
        <v>0</v>
      </c>
      <c r="J10" s="59"/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f t="shared" si="2"/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6">
        <v>0</v>
      </c>
      <c r="AI10" s="58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f t="shared" si="4"/>
        <v>4.56</v>
      </c>
      <c r="AW10" s="59">
        <v>0</v>
      </c>
      <c r="AX10" s="59">
        <v>0</v>
      </c>
      <c r="AY10" s="59">
        <v>0</v>
      </c>
      <c r="AZ10" s="59">
        <v>0</v>
      </c>
      <c r="BA10" s="59">
        <v>4.56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6">
        <v>0</v>
      </c>
      <c r="DH10" s="56">
        <v>0</v>
      </c>
    </row>
    <row r="11" spans="1:112" ht="27" customHeight="1">
      <c r="A11" s="25" t="s">
        <v>77</v>
      </c>
      <c r="B11" s="25" t="s">
        <v>85</v>
      </c>
      <c r="C11" s="25" t="s">
        <v>91</v>
      </c>
      <c r="D11" s="106" t="s">
        <v>412</v>
      </c>
      <c r="E11" s="108">
        <f t="shared" si="5"/>
        <v>7.1</v>
      </c>
      <c r="F11" s="108">
        <f t="shared" si="0"/>
        <v>0</v>
      </c>
      <c r="G11" s="56">
        <v>0</v>
      </c>
      <c r="H11" s="56">
        <v>0</v>
      </c>
      <c r="I11" s="56">
        <v>0</v>
      </c>
      <c r="J11" s="56"/>
      <c r="K11" s="56">
        <v>0</v>
      </c>
      <c r="L11" s="56">
        <v>0</v>
      </c>
      <c r="M11" s="56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f t="shared" si="2"/>
        <v>7.1</v>
      </c>
      <c r="U11" s="59">
        <v>1.25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4.1</v>
      </c>
      <c r="AE11" s="59">
        <v>0</v>
      </c>
      <c r="AF11" s="59">
        <v>0</v>
      </c>
      <c r="AG11" s="59">
        <v>0</v>
      </c>
      <c r="AH11" s="56">
        <v>0</v>
      </c>
      <c r="AI11" s="58">
        <v>0.5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1.25</v>
      </c>
      <c r="AV11" s="59">
        <f t="shared" si="4"/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27" customHeight="1">
      <c r="A12" s="25" t="s">
        <v>77</v>
      </c>
      <c r="B12" s="25" t="s">
        <v>82</v>
      </c>
      <c r="C12" s="25" t="s">
        <v>87</v>
      </c>
      <c r="D12" s="106" t="s">
        <v>413</v>
      </c>
      <c r="E12" s="108">
        <f t="shared" si="5"/>
        <v>2.5</v>
      </c>
      <c r="F12" s="108">
        <f t="shared" si="0"/>
        <v>0</v>
      </c>
      <c r="G12" s="56">
        <v>0</v>
      </c>
      <c r="H12" s="56">
        <v>0</v>
      </c>
      <c r="I12" s="56">
        <v>0</v>
      </c>
      <c r="J12" s="56"/>
      <c r="K12" s="56">
        <v>0</v>
      </c>
      <c r="L12" s="56">
        <v>0</v>
      </c>
      <c r="M12" s="56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f t="shared" si="2"/>
        <v>2</v>
      </c>
      <c r="U12" s="59">
        <v>1</v>
      </c>
      <c r="V12" s="59">
        <v>0</v>
      </c>
      <c r="W12" s="59">
        <v>0</v>
      </c>
      <c r="X12" s="59">
        <v>0</v>
      </c>
      <c r="Y12" s="59">
        <v>0</v>
      </c>
      <c r="Z12" s="59">
        <v>0.5</v>
      </c>
      <c r="AA12" s="59">
        <v>0</v>
      </c>
      <c r="AB12" s="59">
        <v>0</v>
      </c>
      <c r="AC12" s="59">
        <v>0</v>
      </c>
      <c r="AD12" s="59">
        <v>0.5</v>
      </c>
      <c r="AE12" s="59">
        <v>0</v>
      </c>
      <c r="AF12" s="59">
        <v>0</v>
      </c>
      <c r="AG12" s="59">
        <v>0</v>
      </c>
      <c r="AH12" s="56">
        <v>0</v>
      </c>
      <c r="AI12" s="58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f t="shared" si="4"/>
        <v>0.5</v>
      </c>
      <c r="AW12" s="59">
        <v>0</v>
      </c>
      <c r="AX12" s="59">
        <v>0</v>
      </c>
      <c r="AY12" s="59">
        <v>0</v>
      </c>
      <c r="AZ12" s="59">
        <v>0</v>
      </c>
      <c r="BA12" s="59">
        <v>0.5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27" customHeight="1">
      <c r="A13" s="25" t="s">
        <v>108</v>
      </c>
      <c r="B13" s="25" t="s">
        <v>79</v>
      </c>
      <c r="C13" s="25" t="s">
        <v>87</v>
      </c>
      <c r="D13" s="106" t="s">
        <v>414</v>
      </c>
      <c r="E13" s="108">
        <f t="shared" si="5"/>
        <v>31.232</v>
      </c>
      <c r="F13" s="108">
        <f t="shared" si="0"/>
        <v>0</v>
      </c>
      <c r="G13" s="56">
        <v>0</v>
      </c>
      <c r="H13" s="56">
        <v>0</v>
      </c>
      <c r="I13" s="56">
        <v>0</v>
      </c>
      <c r="J13" s="56"/>
      <c r="K13" s="56">
        <v>0</v>
      </c>
      <c r="L13" s="56">
        <v>0</v>
      </c>
      <c r="M13" s="56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f t="shared" si="2"/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6">
        <v>0</v>
      </c>
      <c r="AI13" s="58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f t="shared" si="4"/>
        <v>23.232</v>
      </c>
      <c r="AW13" s="59">
        <v>0</v>
      </c>
      <c r="AX13" s="59">
        <v>0</v>
      </c>
      <c r="AY13" s="59">
        <v>0</v>
      </c>
      <c r="AZ13" s="59">
        <v>0</v>
      </c>
      <c r="BA13" s="59">
        <v>23.232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8</v>
      </c>
      <c r="DE13" s="59">
        <v>0</v>
      </c>
      <c r="DF13" s="59">
        <v>0</v>
      </c>
      <c r="DG13" s="59">
        <v>8</v>
      </c>
      <c r="DH13" s="56">
        <v>0</v>
      </c>
    </row>
    <row r="14" spans="1:112" ht="27" customHeight="1">
      <c r="A14" s="25" t="s">
        <v>77</v>
      </c>
      <c r="B14" s="25" t="s">
        <v>82</v>
      </c>
      <c r="C14" s="25" t="s">
        <v>85</v>
      </c>
      <c r="D14" s="106" t="s">
        <v>415</v>
      </c>
      <c r="E14" s="108">
        <f t="shared" si="5"/>
        <v>7.85</v>
      </c>
      <c r="F14" s="108">
        <f t="shared" si="0"/>
        <v>3.6</v>
      </c>
      <c r="G14" s="56">
        <v>0</v>
      </c>
      <c r="H14" s="56">
        <v>0</v>
      </c>
      <c r="I14" s="56">
        <v>0</v>
      </c>
      <c r="J14" s="56"/>
      <c r="K14" s="56">
        <v>0</v>
      </c>
      <c r="L14" s="56">
        <v>0</v>
      </c>
      <c r="M14" s="56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3.6</v>
      </c>
      <c r="T14" s="59">
        <f t="shared" si="2"/>
        <v>4.25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4.25</v>
      </c>
      <c r="AE14" s="59">
        <v>0</v>
      </c>
      <c r="AF14" s="59">
        <v>0</v>
      </c>
      <c r="AG14" s="59">
        <v>0</v>
      </c>
      <c r="AH14" s="56">
        <v>0</v>
      </c>
      <c r="AI14" s="58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f t="shared" si="4"/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27" customHeight="1">
      <c r="A15" s="25" t="s">
        <v>136</v>
      </c>
      <c r="B15" s="25" t="s">
        <v>78</v>
      </c>
      <c r="C15" s="25" t="s">
        <v>85</v>
      </c>
      <c r="D15" s="106" t="s">
        <v>416</v>
      </c>
      <c r="E15" s="108">
        <f t="shared" si="5"/>
        <v>7.550000000000001</v>
      </c>
      <c r="F15" s="108">
        <f t="shared" si="0"/>
        <v>0</v>
      </c>
      <c r="G15" s="56">
        <v>0</v>
      </c>
      <c r="H15" s="56">
        <v>0</v>
      </c>
      <c r="I15" s="56">
        <v>0</v>
      </c>
      <c r="J15" s="56"/>
      <c r="K15" s="56">
        <v>0</v>
      </c>
      <c r="L15" s="56">
        <v>0</v>
      </c>
      <c r="M15" s="56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f t="shared" si="2"/>
        <v>6.050000000000001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1.5</v>
      </c>
      <c r="AE15" s="59">
        <v>0</v>
      </c>
      <c r="AF15" s="59">
        <v>0</v>
      </c>
      <c r="AG15" s="59">
        <v>0</v>
      </c>
      <c r="AH15" s="56">
        <v>0</v>
      </c>
      <c r="AI15" s="58">
        <v>0.5</v>
      </c>
      <c r="AJ15" s="59">
        <v>0</v>
      </c>
      <c r="AK15" s="59">
        <v>0</v>
      </c>
      <c r="AL15" s="59">
        <v>0</v>
      </c>
      <c r="AM15" s="59">
        <v>0</v>
      </c>
      <c r="AN15" s="59">
        <v>2.65</v>
      </c>
      <c r="AO15" s="59">
        <v>0</v>
      </c>
      <c r="AP15" s="59">
        <v>0</v>
      </c>
      <c r="AQ15" s="59">
        <v>0</v>
      </c>
      <c r="AR15" s="59">
        <v>0</v>
      </c>
      <c r="AS15" s="59">
        <v>0.65</v>
      </c>
      <c r="AT15" s="59">
        <v>0</v>
      </c>
      <c r="AU15" s="59">
        <v>0.75</v>
      </c>
      <c r="AV15" s="59">
        <f t="shared" si="4"/>
        <v>1</v>
      </c>
      <c r="AW15" s="59">
        <v>0</v>
      </c>
      <c r="AX15" s="59">
        <v>0</v>
      </c>
      <c r="AY15" s="59">
        <v>0</v>
      </c>
      <c r="AZ15" s="59">
        <v>0</v>
      </c>
      <c r="BA15" s="59">
        <v>1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0.5</v>
      </c>
      <c r="CB15" s="59">
        <v>0</v>
      </c>
      <c r="CC15" s="59">
        <v>0.5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6">
        <v>0</v>
      </c>
    </row>
    <row r="16" spans="1:112" ht="27" customHeight="1">
      <c r="A16" s="25" t="s">
        <v>126</v>
      </c>
      <c r="B16" s="25" t="s">
        <v>117</v>
      </c>
      <c r="C16" s="25" t="s">
        <v>111</v>
      </c>
      <c r="D16" s="106" t="s">
        <v>417</v>
      </c>
      <c r="E16" s="108">
        <f t="shared" si="5"/>
        <v>275</v>
      </c>
      <c r="F16" s="108">
        <f t="shared" si="0"/>
        <v>0</v>
      </c>
      <c r="G16" s="56">
        <v>0</v>
      </c>
      <c r="H16" s="56">
        <v>0</v>
      </c>
      <c r="I16" s="56">
        <v>0</v>
      </c>
      <c r="J16" s="56"/>
      <c r="K16" s="56">
        <v>0</v>
      </c>
      <c r="L16" s="56">
        <v>0</v>
      </c>
      <c r="M16" s="56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f t="shared" si="2"/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6">
        <v>0</v>
      </c>
      <c r="AI16" s="58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f t="shared" si="4"/>
        <v>195</v>
      </c>
      <c r="AW16" s="59">
        <v>0</v>
      </c>
      <c r="AX16" s="59">
        <v>0</v>
      </c>
      <c r="AY16" s="59">
        <v>0</v>
      </c>
      <c r="AZ16" s="59">
        <v>0</v>
      </c>
      <c r="BA16" s="59">
        <v>195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80</v>
      </c>
      <c r="DE16" s="59">
        <v>0</v>
      </c>
      <c r="DF16" s="59">
        <v>0</v>
      </c>
      <c r="DG16" s="59">
        <v>80</v>
      </c>
      <c r="DH16" s="56">
        <v>0</v>
      </c>
    </row>
    <row r="17" spans="1:112" ht="27" customHeight="1">
      <c r="A17" s="25" t="s">
        <v>108</v>
      </c>
      <c r="B17" s="25" t="s">
        <v>111</v>
      </c>
      <c r="C17" s="25" t="s">
        <v>111</v>
      </c>
      <c r="D17" s="106" t="s">
        <v>418</v>
      </c>
      <c r="E17" s="108">
        <f t="shared" si="5"/>
        <v>23.3979</v>
      </c>
      <c r="F17" s="108">
        <f t="shared" si="0"/>
        <v>23.3979</v>
      </c>
      <c r="G17" s="56">
        <v>0</v>
      </c>
      <c r="H17" s="56">
        <v>0</v>
      </c>
      <c r="I17" s="56">
        <v>0</v>
      </c>
      <c r="J17" s="56"/>
      <c r="K17" s="56">
        <v>0</v>
      </c>
      <c r="L17" s="56">
        <v>23.3979</v>
      </c>
      <c r="M17" s="56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f t="shared" si="2"/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6">
        <v>0</v>
      </c>
      <c r="AI17" s="58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f t="shared" si="4"/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6">
        <v>0</v>
      </c>
    </row>
    <row r="18" spans="1:112" ht="33" customHeight="1">
      <c r="A18" s="25" t="s">
        <v>77</v>
      </c>
      <c r="B18" s="25" t="s">
        <v>95</v>
      </c>
      <c r="C18" s="25" t="s">
        <v>79</v>
      </c>
      <c r="D18" s="106" t="s">
        <v>419</v>
      </c>
      <c r="E18" s="108">
        <f t="shared" si="5"/>
        <v>4.2</v>
      </c>
      <c r="F18" s="108">
        <f t="shared" si="0"/>
        <v>0</v>
      </c>
      <c r="G18" s="56">
        <v>0</v>
      </c>
      <c r="H18" s="56">
        <v>0</v>
      </c>
      <c r="I18" s="56">
        <v>0</v>
      </c>
      <c r="J18" s="113"/>
      <c r="K18" s="56">
        <v>0</v>
      </c>
      <c r="L18" s="56">
        <v>0</v>
      </c>
      <c r="M18" s="56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f t="shared" si="2"/>
        <v>4</v>
      </c>
      <c r="U18" s="59">
        <v>1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1</v>
      </c>
      <c r="AE18" s="59">
        <v>0</v>
      </c>
      <c r="AF18" s="59">
        <v>0</v>
      </c>
      <c r="AG18" s="59">
        <v>0</v>
      </c>
      <c r="AH18" s="56">
        <v>0</v>
      </c>
      <c r="AI18" s="58">
        <v>0.5</v>
      </c>
      <c r="AJ18" s="59">
        <v>0</v>
      </c>
      <c r="AK18" s="59">
        <v>0</v>
      </c>
      <c r="AL18" s="59">
        <v>0</v>
      </c>
      <c r="AM18" s="59">
        <v>0</v>
      </c>
      <c r="AN18" s="59">
        <v>0.5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1</v>
      </c>
      <c r="AV18" s="59">
        <f t="shared" si="4"/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0.2</v>
      </c>
      <c r="CB18" s="59">
        <v>0</v>
      </c>
      <c r="CC18" s="59">
        <v>0.2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6">
        <v>0</v>
      </c>
    </row>
    <row r="19" spans="1:112" ht="33" customHeight="1">
      <c r="A19" s="25" t="s">
        <v>77</v>
      </c>
      <c r="B19" s="25" t="s">
        <v>93</v>
      </c>
      <c r="C19" s="25" t="s">
        <v>79</v>
      </c>
      <c r="D19" s="106" t="s">
        <v>420</v>
      </c>
      <c r="E19" s="108">
        <f t="shared" si="5"/>
        <v>1.7</v>
      </c>
      <c r="F19" s="108">
        <f t="shared" si="0"/>
        <v>0</v>
      </c>
      <c r="G19" s="56">
        <v>0</v>
      </c>
      <c r="H19" s="56">
        <v>0</v>
      </c>
      <c r="I19" s="56">
        <v>0</v>
      </c>
      <c r="J19" s="113"/>
      <c r="K19" s="56">
        <v>0</v>
      </c>
      <c r="L19" s="56">
        <v>0</v>
      </c>
      <c r="M19" s="56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f t="shared" si="2"/>
        <v>1.7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1</v>
      </c>
      <c r="AE19" s="59">
        <v>0</v>
      </c>
      <c r="AF19" s="59">
        <v>0</v>
      </c>
      <c r="AG19" s="59">
        <v>0</v>
      </c>
      <c r="AH19" s="56">
        <v>0</v>
      </c>
      <c r="AI19" s="58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0.7</v>
      </c>
      <c r="AV19" s="59">
        <f t="shared" si="4"/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6">
        <v>0</v>
      </c>
    </row>
    <row r="20" spans="1:112" ht="33" customHeight="1">
      <c r="A20" s="25" t="s">
        <v>77</v>
      </c>
      <c r="B20" s="25" t="s">
        <v>82</v>
      </c>
      <c r="C20" s="25" t="s">
        <v>79</v>
      </c>
      <c r="D20" s="106" t="s">
        <v>421</v>
      </c>
      <c r="E20" s="108">
        <f t="shared" si="5"/>
        <v>24.84</v>
      </c>
      <c r="F20" s="108">
        <f t="shared" si="0"/>
        <v>0</v>
      </c>
      <c r="G20" s="56">
        <v>0</v>
      </c>
      <c r="H20" s="56">
        <v>0</v>
      </c>
      <c r="I20" s="56">
        <v>0</v>
      </c>
      <c r="J20" s="113"/>
      <c r="K20" s="56">
        <v>0</v>
      </c>
      <c r="L20" s="56">
        <v>0</v>
      </c>
      <c r="M20" s="56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f t="shared" si="2"/>
        <v>20.5</v>
      </c>
      <c r="U20" s="59">
        <v>1</v>
      </c>
      <c r="V20" s="59">
        <v>0.5</v>
      </c>
      <c r="W20" s="59">
        <v>0</v>
      </c>
      <c r="X20" s="59">
        <v>0</v>
      </c>
      <c r="Y20" s="59">
        <v>0.65</v>
      </c>
      <c r="Z20" s="59">
        <v>3.1</v>
      </c>
      <c r="AA20" s="59">
        <v>3</v>
      </c>
      <c r="AB20" s="59">
        <v>0</v>
      </c>
      <c r="AC20" s="59">
        <v>0</v>
      </c>
      <c r="AD20" s="59">
        <v>5</v>
      </c>
      <c r="AE20" s="59">
        <v>0</v>
      </c>
      <c r="AF20" s="59">
        <v>1</v>
      </c>
      <c r="AG20" s="59">
        <v>0</v>
      </c>
      <c r="AH20" s="56">
        <v>1</v>
      </c>
      <c r="AI20" s="58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3.85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1.4</v>
      </c>
      <c r="AV20" s="59">
        <f t="shared" si="4"/>
        <v>2.34</v>
      </c>
      <c r="AW20" s="59">
        <v>0</v>
      </c>
      <c r="AX20" s="59">
        <v>0</v>
      </c>
      <c r="AY20" s="59">
        <v>0</v>
      </c>
      <c r="AZ20" s="59">
        <v>0</v>
      </c>
      <c r="BA20" s="59">
        <v>2.34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2</v>
      </c>
      <c r="CB20" s="59">
        <v>0</v>
      </c>
      <c r="CC20" s="59">
        <v>2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6">
        <v>0</v>
      </c>
    </row>
    <row r="21" spans="1:112" ht="27" customHeight="1">
      <c r="A21" s="25" t="s">
        <v>77</v>
      </c>
      <c r="B21" s="25" t="s">
        <v>78</v>
      </c>
      <c r="C21" s="25" t="s">
        <v>79</v>
      </c>
      <c r="D21" s="106" t="s">
        <v>422</v>
      </c>
      <c r="E21" s="108">
        <f t="shared" si="5"/>
        <v>1.5</v>
      </c>
      <c r="F21" s="108">
        <f t="shared" si="0"/>
        <v>0</v>
      </c>
      <c r="G21" s="56">
        <v>0</v>
      </c>
      <c r="H21" s="56">
        <v>0</v>
      </c>
      <c r="I21" s="56">
        <v>0</v>
      </c>
      <c r="J21" s="113"/>
      <c r="K21" s="56">
        <v>0</v>
      </c>
      <c r="L21" s="56">
        <v>0</v>
      </c>
      <c r="M21" s="56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f t="shared" si="2"/>
        <v>1.5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1</v>
      </c>
      <c r="AE21" s="59">
        <v>0</v>
      </c>
      <c r="AF21" s="59">
        <v>0</v>
      </c>
      <c r="AG21" s="59">
        <v>0</v>
      </c>
      <c r="AH21" s="56">
        <v>0.5</v>
      </c>
      <c r="AI21" s="58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f t="shared" si="4"/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6">
        <v>0</v>
      </c>
    </row>
    <row r="22" spans="1:112" ht="27" customHeight="1">
      <c r="A22" s="25" t="s">
        <v>138</v>
      </c>
      <c r="B22" s="25" t="s">
        <v>98</v>
      </c>
      <c r="C22" s="25" t="s">
        <v>78</v>
      </c>
      <c r="D22" s="106" t="s">
        <v>277</v>
      </c>
      <c r="E22" s="108">
        <f t="shared" si="5"/>
        <v>4.2</v>
      </c>
      <c r="F22" s="108">
        <f t="shared" si="0"/>
        <v>0</v>
      </c>
      <c r="G22" s="56">
        <v>0</v>
      </c>
      <c r="H22" s="56">
        <v>0</v>
      </c>
      <c r="I22" s="56">
        <v>0</v>
      </c>
      <c r="J22" s="113"/>
      <c r="K22" s="56">
        <v>0</v>
      </c>
      <c r="L22" s="56">
        <v>0</v>
      </c>
      <c r="M22" s="56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f t="shared" si="2"/>
        <v>3.4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0.4</v>
      </c>
      <c r="AA22" s="59">
        <v>0</v>
      </c>
      <c r="AB22" s="59">
        <v>0</v>
      </c>
      <c r="AC22" s="59">
        <v>0</v>
      </c>
      <c r="AD22" s="59">
        <v>1</v>
      </c>
      <c r="AE22" s="59">
        <v>0</v>
      </c>
      <c r="AF22" s="59">
        <v>0</v>
      </c>
      <c r="AG22" s="59">
        <v>0</v>
      </c>
      <c r="AH22" s="56">
        <v>0</v>
      </c>
      <c r="AI22" s="58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1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1</v>
      </c>
      <c r="AV22" s="59">
        <f t="shared" si="4"/>
        <v>0.5</v>
      </c>
      <c r="AW22" s="59">
        <v>0</v>
      </c>
      <c r="AX22" s="59">
        <v>0</v>
      </c>
      <c r="AY22" s="59">
        <v>0</v>
      </c>
      <c r="AZ22" s="59">
        <v>0</v>
      </c>
      <c r="BA22" s="59">
        <v>0.5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0.3</v>
      </c>
      <c r="CB22" s="59">
        <v>0</v>
      </c>
      <c r="CC22" s="59">
        <v>0.3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6">
        <v>0</v>
      </c>
    </row>
    <row r="23" spans="1:112" ht="27" customHeight="1">
      <c r="A23" s="25" t="s">
        <v>108</v>
      </c>
      <c r="B23" s="25" t="s">
        <v>98</v>
      </c>
      <c r="C23" s="25" t="s">
        <v>78</v>
      </c>
      <c r="D23" s="106" t="s">
        <v>423</v>
      </c>
      <c r="E23" s="108">
        <f t="shared" si="5"/>
        <v>0.912</v>
      </c>
      <c r="F23" s="108">
        <f t="shared" si="0"/>
        <v>0.912</v>
      </c>
      <c r="G23" s="56">
        <v>0</v>
      </c>
      <c r="H23" s="56">
        <v>0</v>
      </c>
      <c r="I23" s="56">
        <v>0</v>
      </c>
      <c r="J23" s="113"/>
      <c r="K23" s="56">
        <v>0</v>
      </c>
      <c r="L23" s="56">
        <v>0</v>
      </c>
      <c r="M23" s="56">
        <v>0</v>
      </c>
      <c r="N23" s="59">
        <v>0</v>
      </c>
      <c r="O23" s="59">
        <v>0</v>
      </c>
      <c r="P23" s="59">
        <v>0.912</v>
      </c>
      <c r="Q23" s="59">
        <v>0</v>
      </c>
      <c r="R23" s="59">
        <v>0</v>
      </c>
      <c r="S23" s="59">
        <v>0</v>
      </c>
      <c r="T23" s="59">
        <f t="shared" si="2"/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6">
        <v>0</v>
      </c>
      <c r="AI23" s="58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f t="shared" si="4"/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6">
        <v>0</v>
      </c>
    </row>
    <row r="24" spans="1:112" ht="27" customHeight="1">
      <c r="A24" s="25" t="s">
        <v>116</v>
      </c>
      <c r="B24" s="25" t="s">
        <v>93</v>
      </c>
      <c r="C24" s="25" t="s">
        <v>78</v>
      </c>
      <c r="D24" s="106" t="s">
        <v>424</v>
      </c>
      <c r="E24" s="108">
        <f t="shared" si="5"/>
        <v>13.0499</v>
      </c>
      <c r="F24" s="108">
        <f t="shared" si="0"/>
        <v>13.0499</v>
      </c>
      <c r="G24" s="56">
        <v>0</v>
      </c>
      <c r="H24" s="56">
        <v>0</v>
      </c>
      <c r="I24" s="56">
        <v>0</v>
      </c>
      <c r="J24" s="113"/>
      <c r="K24" s="56">
        <v>0</v>
      </c>
      <c r="L24" s="56">
        <v>0</v>
      </c>
      <c r="M24" s="56">
        <v>0</v>
      </c>
      <c r="N24" s="59">
        <v>13.0499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f t="shared" si="2"/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6">
        <v>0</v>
      </c>
      <c r="AI24" s="58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f t="shared" si="4"/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6">
        <v>0</v>
      </c>
    </row>
    <row r="25" spans="1:112" ht="27" customHeight="1">
      <c r="A25" s="25" t="s">
        <v>108</v>
      </c>
      <c r="B25" s="25" t="s">
        <v>87</v>
      </c>
      <c r="C25" s="25" t="s">
        <v>78</v>
      </c>
      <c r="D25" s="106" t="s">
        <v>425</v>
      </c>
      <c r="E25" s="108">
        <f t="shared" si="5"/>
        <v>1.272</v>
      </c>
      <c r="F25" s="108">
        <f t="shared" si="0"/>
        <v>0</v>
      </c>
      <c r="G25" s="56">
        <v>0</v>
      </c>
      <c r="H25" s="56">
        <v>0</v>
      </c>
      <c r="I25" s="56">
        <v>0</v>
      </c>
      <c r="J25" s="113"/>
      <c r="K25" s="56">
        <v>0</v>
      </c>
      <c r="L25" s="56">
        <v>0</v>
      </c>
      <c r="M25" s="56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f t="shared" si="2"/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6">
        <v>0</v>
      </c>
      <c r="AI25" s="58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f t="shared" si="4"/>
        <v>1.272</v>
      </c>
      <c r="AW25" s="59">
        <v>0</v>
      </c>
      <c r="AX25" s="59">
        <v>0</v>
      </c>
      <c r="AY25" s="59">
        <v>0</v>
      </c>
      <c r="AZ25" s="59">
        <v>0</v>
      </c>
      <c r="BA25" s="59">
        <v>1.272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6">
        <v>0</v>
      </c>
    </row>
    <row r="26" spans="1:112" ht="27" customHeight="1">
      <c r="A26" s="25" t="s">
        <v>77</v>
      </c>
      <c r="B26" s="25" t="s">
        <v>82</v>
      </c>
      <c r="C26" s="25" t="s">
        <v>78</v>
      </c>
      <c r="D26" s="106" t="s">
        <v>426</v>
      </c>
      <c r="E26" s="109">
        <f t="shared" si="5"/>
        <v>275.6343</v>
      </c>
      <c r="F26" s="109">
        <f t="shared" si="0"/>
        <v>251.85540000000003</v>
      </c>
      <c r="G26" s="110">
        <v>79.3356</v>
      </c>
      <c r="H26" s="56">
        <v>42.9048</v>
      </c>
      <c r="I26" s="56">
        <v>3.9928</v>
      </c>
      <c r="J26" s="113">
        <v>12</v>
      </c>
      <c r="K26" s="110">
        <v>26.2296</v>
      </c>
      <c r="L26" s="110">
        <v>0</v>
      </c>
      <c r="M26" s="110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87.3926</v>
      </c>
      <c r="T26" s="59">
        <f t="shared" si="2"/>
        <v>17.3289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6">
        <v>0</v>
      </c>
      <c r="AI26" s="58">
        <v>0</v>
      </c>
      <c r="AJ26" s="59">
        <v>2.8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1.4622</v>
      </c>
      <c r="AQ26" s="59">
        <v>2.7767</v>
      </c>
      <c r="AR26" s="59">
        <v>0</v>
      </c>
      <c r="AS26" s="59">
        <v>9.6</v>
      </c>
      <c r="AT26" s="59">
        <v>0</v>
      </c>
      <c r="AU26" s="59">
        <v>0.69</v>
      </c>
      <c r="AV26" s="59">
        <f t="shared" si="4"/>
        <v>6.45</v>
      </c>
      <c r="AW26" s="59">
        <v>0</v>
      </c>
      <c r="AX26" s="59">
        <v>0</v>
      </c>
      <c r="AY26" s="59">
        <v>0</v>
      </c>
      <c r="AZ26" s="59">
        <v>0</v>
      </c>
      <c r="BA26" s="59">
        <v>6.45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6">
        <v>0</v>
      </c>
    </row>
    <row r="27" spans="1:112" ht="27" customHeight="1">
      <c r="A27" s="25" t="s">
        <v>134</v>
      </c>
      <c r="B27" s="25" t="s">
        <v>79</v>
      </c>
      <c r="C27" s="25" t="s">
        <v>78</v>
      </c>
      <c r="D27" s="106" t="s">
        <v>339</v>
      </c>
      <c r="E27" s="107">
        <f t="shared" si="5"/>
        <v>27.8456</v>
      </c>
      <c r="F27" s="107">
        <f t="shared" si="0"/>
        <v>27.8456</v>
      </c>
      <c r="G27" s="59">
        <v>0</v>
      </c>
      <c r="H27" s="56">
        <v>0</v>
      </c>
      <c r="I27" s="56">
        <v>0</v>
      </c>
      <c r="J27" s="113"/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27.8456</v>
      </c>
      <c r="R27" s="59">
        <v>0</v>
      </c>
      <c r="S27" s="59">
        <v>0</v>
      </c>
      <c r="T27" s="59">
        <f t="shared" si="2"/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6">
        <v>0</v>
      </c>
      <c r="AI27" s="58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f t="shared" si="4"/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6">
        <v>0</v>
      </c>
    </row>
    <row r="28" spans="1:112" ht="27" customHeight="1">
      <c r="A28" s="25" t="s">
        <v>108</v>
      </c>
      <c r="B28" s="25" t="s">
        <v>79</v>
      </c>
      <c r="C28" s="25" t="s">
        <v>78</v>
      </c>
      <c r="D28" s="106" t="s">
        <v>427</v>
      </c>
      <c r="E28" s="107">
        <f t="shared" si="5"/>
        <v>2</v>
      </c>
      <c r="F28" s="107">
        <f t="shared" si="0"/>
        <v>0</v>
      </c>
      <c r="G28" s="59">
        <v>0</v>
      </c>
      <c r="H28" s="56">
        <v>0</v>
      </c>
      <c r="I28" s="56">
        <v>0</v>
      </c>
      <c r="J28" s="113"/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f t="shared" si="2"/>
        <v>2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2</v>
      </c>
      <c r="AE28" s="59">
        <v>0</v>
      </c>
      <c r="AF28" s="59">
        <v>0</v>
      </c>
      <c r="AG28" s="59">
        <v>0</v>
      </c>
      <c r="AH28" s="56">
        <v>0</v>
      </c>
      <c r="AI28" s="58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f t="shared" si="4"/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5694444444444444" right="0.07847222222222222" top="0.07847222222222222" bottom="0.03888888888888889" header="0" footer="0"/>
  <pageSetup fitToHeight="1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28">
      <selection activeCell="D8" sqref="D8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428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429</v>
      </c>
    </row>
    <row r="4" spans="1:6" ht="18.75" customHeight="1">
      <c r="A4" s="11" t="s">
        <v>430</v>
      </c>
      <c r="B4" s="76"/>
      <c r="C4" s="11" t="s">
        <v>328</v>
      </c>
      <c r="D4" s="77" t="s">
        <v>168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431</v>
      </c>
      <c r="F5" s="83" t="s">
        <v>432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174</v>
      </c>
      <c r="D8" s="86">
        <f>E8+F8</f>
        <v>342.1117</v>
      </c>
      <c r="E8" s="86">
        <f>E9+E51</f>
        <v>324.7828</v>
      </c>
      <c r="F8" s="86">
        <f>F23+F68+F85</f>
        <v>17.3289</v>
      </c>
    </row>
    <row r="9" spans="1:6" ht="18.75" customHeight="1">
      <c r="A9" s="87"/>
      <c r="B9" s="87"/>
      <c r="C9" s="88" t="s">
        <v>323</v>
      </c>
      <c r="D9" s="86">
        <f aca="true" t="shared" si="0" ref="D9:D22">E9</f>
        <v>317.06080000000003</v>
      </c>
      <c r="E9" s="89">
        <f>SUM(E10:E22)</f>
        <v>317.06080000000003</v>
      </c>
      <c r="F9" s="86"/>
    </row>
    <row r="10" spans="1:6" ht="18.75" customHeight="1">
      <c r="A10" s="87" t="s">
        <v>433</v>
      </c>
      <c r="B10" s="87" t="s">
        <v>78</v>
      </c>
      <c r="C10" s="88" t="s">
        <v>434</v>
      </c>
      <c r="D10" s="90">
        <f t="shared" si="0"/>
        <v>79.3356</v>
      </c>
      <c r="E10" s="91">
        <v>79.3356</v>
      </c>
      <c r="F10" s="92"/>
    </row>
    <row r="11" spans="1:6" ht="18.75" customHeight="1">
      <c r="A11" s="87" t="s">
        <v>433</v>
      </c>
      <c r="B11" s="87" t="s">
        <v>79</v>
      </c>
      <c r="C11" s="88" t="s">
        <v>435</v>
      </c>
      <c r="D11" s="90">
        <f t="shared" si="0"/>
        <v>42.9048</v>
      </c>
      <c r="E11" s="93">
        <v>42.9048</v>
      </c>
      <c r="F11" s="92"/>
    </row>
    <row r="12" spans="1:6" ht="18.75" customHeight="1">
      <c r="A12" s="87" t="s">
        <v>433</v>
      </c>
      <c r="B12" s="87" t="s">
        <v>82</v>
      </c>
      <c r="C12" s="88" t="s">
        <v>436</v>
      </c>
      <c r="D12" s="90">
        <f t="shared" si="0"/>
        <v>3.9928</v>
      </c>
      <c r="E12" s="93">
        <v>3.9928</v>
      </c>
      <c r="F12" s="92"/>
    </row>
    <row r="13" spans="1:6" ht="18.75" customHeight="1">
      <c r="A13" s="87" t="s">
        <v>433</v>
      </c>
      <c r="B13" s="87" t="s">
        <v>85</v>
      </c>
      <c r="C13" s="88" t="s">
        <v>437</v>
      </c>
      <c r="D13" s="90">
        <f t="shared" si="0"/>
        <v>12</v>
      </c>
      <c r="E13" s="93">
        <v>12</v>
      </c>
      <c r="F13" s="92"/>
    </row>
    <row r="14" spans="1:6" ht="18.75" customHeight="1">
      <c r="A14" s="87" t="s">
        <v>433</v>
      </c>
      <c r="B14" s="87" t="s">
        <v>117</v>
      </c>
      <c r="C14" s="88" t="s">
        <v>438</v>
      </c>
      <c r="D14" s="90">
        <f t="shared" si="0"/>
        <v>26.2296</v>
      </c>
      <c r="E14" s="93">
        <v>26.2296</v>
      </c>
      <c r="F14" s="92"/>
    </row>
    <row r="15" spans="1:6" ht="18.75" customHeight="1">
      <c r="A15" s="87" t="s">
        <v>433</v>
      </c>
      <c r="B15" s="87" t="s">
        <v>87</v>
      </c>
      <c r="C15" s="88" t="s">
        <v>439</v>
      </c>
      <c r="D15" s="90">
        <f t="shared" si="0"/>
        <v>23.3979</v>
      </c>
      <c r="E15" s="93">
        <v>23.3979</v>
      </c>
      <c r="F15" s="92"/>
    </row>
    <row r="16" spans="1:6" ht="18.75" customHeight="1">
      <c r="A16" s="87" t="s">
        <v>433</v>
      </c>
      <c r="B16" s="87" t="s">
        <v>106</v>
      </c>
      <c r="C16" s="88" t="s">
        <v>440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433</v>
      </c>
      <c r="B17" s="87" t="s">
        <v>441</v>
      </c>
      <c r="C17" s="88" t="s">
        <v>442</v>
      </c>
      <c r="D17" s="90">
        <f t="shared" si="0"/>
        <v>13.0499</v>
      </c>
      <c r="E17" s="93">
        <v>13.0499</v>
      </c>
      <c r="F17" s="92"/>
    </row>
    <row r="18" spans="1:6" ht="18.75" customHeight="1">
      <c r="A18" s="87" t="s">
        <v>433</v>
      </c>
      <c r="B18" s="87" t="s">
        <v>93</v>
      </c>
      <c r="C18" s="88" t="s">
        <v>443</v>
      </c>
      <c r="D18" s="90">
        <f t="shared" si="0"/>
        <v>0</v>
      </c>
      <c r="E18" s="93">
        <v>0</v>
      </c>
      <c r="F18" s="92"/>
    </row>
    <row r="19" spans="1:6" ht="18.75" customHeight="1">
      <c r="A19" s="87" t="s">
        <v>433</v>
      </c>
      <c r="B19" s="87" t="s">
        <v>444</v>
      </c>
      <c r="C19" s="88" t="s">
        <v>445</v>
      </c>
      <c r="D19" s="90">
        <f t="shared" si="0"/>
        <v>0.912</v>
      </c>
      <c r="E19" s="93">
        <v>0.912</v>
      </c>
      <c r="F19" s="92"/>
    </row>
    <row r="20" spans="1:6" ht="18.75" customHeight="1">
      <c r="A20" s="87" t="s">
        <v>433</v>
      </c>
      <c r="B20" s="87" t="s">
        <v>446</v>
      </c>
      <c r="C20" s="88" t="s">
        <v>135</v>
      </c>
      <c r="D20" s="90">
        <f t="shared" si="0"/>
        <v>27.8456</v>
      </c>
      <c r="E20" s="93">
        <v>27.8456</v>
      </c>
      <c r="F20" s="92"/>
    </row>
    <row r="21" spans="1:6" ht="18.75" customHeight="1">
      <c r="A21" s="87" t="s">
        <v>433</v>
      </c>
      <c r="B21" s="87" t="s">
        <v>447</v>
      </c>
      <c r="C21" s="88" t="s">
        <v>448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433</v>
      </c>
      <c r="B22" s="87" t="s">
        <v>98</v>
      </c>
      <c r="C22" s="88" t="s">
        <v>188</v>
      </c>
      <c r="D22" s="90">
        <f t="shared" si="0"/>
        <v>87.3926</v>
      </c>
      <c r="E22" s="93">
        <v>87.3926</v>
      </c>
      <c r="F22" s="92"/>
    </row>
    <row r="23" spans="1:6" ht="18.75" customHeight="1">
      <c r="A23" s="87"/>
      <c r="B23" s="87"/>
      <c r="C23" s="88" t="s">
        <v>324</v>
      </c>
      <c r="D23" s="86">
        <f aca="true" t="shared" si="1" ref="D23:D50">F23</f>
        <v>17.3289</v>
      </c>
      <c r="E23" s="94"/>
      <c r="F23" s="89">
        <f>SUM(F24:F50)</f>
        <v>17.3289</v>
      </c>
    </row>
    <row r="24" spans="1:6" ht="18.75" customHeight="1">
      <c r="A24" s="87" t="s">
        <v>449</v>
      </c>
      <c r="B24" s="87" t="s">
        <v>78</v>
      </c>
      <c r="C24" s="88" t="s">
        <v>450</v>
      </c>
      <c r="D24" s="86">
        <f t="shared" si="1"/>
        <v>0</v>
      </c>
      <c r="E24" s="90"/>
      <c r="F24" s="95">
        <v>0</v>
      </c>
    </row>
    <row r="25" spans="1:6" ht="18.75" customHeight="1">
      <c r="A25" s="87" t="s">
        <v>449</v>
      </c>
      <c r="B25" s="87" t="s">
        <v>79</v>
      </c>
      <c r="C25" s="88" t="s">
        <v>451</v>
      </c>
      <c r="D25" s="86">
        <f t="shared" si="1"/>
        <v>0</v>
      </c>
      <c r="E25" s="90"/>
      <c r="F25" s="95">
        <v>0</v>
      </c>
    </row>
    <row r="26" spans="1:6" ht="18.75" customHeight="1">
      <c r="A26" s="87" t="s">
        <v>449</v>
      </c>
      <c r="B26" s="87" t="s">
        <v>82</v>
      </c>
      <c r="C26" s="88" t="s">
        <v>452</v>
      </c>
      <c r="D26" s="86">
        <f t="shared" si="1"/>
        <v>0</v>
      </c>
      <c r="E26" s="90"/>
      <c r="F26" s="95">
        <v>0</v>
      </c>
    </row>
    <row r="27" spans="1:6" ht="18.75" customHeight="1">
      <c r="A27" s="87" t="s">
        <v>449</v>
      </c>
      <c r="B27" s="87" t="s">
        <v>89</v>
      </c>
      <c r="C27" s="88" t="s">
        <v>453</v>
      </c>
      <c r="D27" s="86">
        <f t="shared" si="1"/>
        <v>0</v>
      </c>
      <c r="E27" s="90"/>
      <c r="F27" s="95">
        <v>0</v>
      </c>
    </row>
    <row r="28" spans="1:6" ht="18.75" customHeight="1">
      <c r="A28" s="87" t="s">
        <v>449</v>
      </c>
      <c r="B28" s="87" t="s">
        <v>111</v>
      </c>
      <c r="C28" s="88" t="s">
        <v>454</v>
      </c>
      <c r="D28" s="86">
        <f t="shared" si="1"/>
        <v>0</v>
      </c>
      <c r="E28" s="90"/>
      <c r="F28" s="95">
        <v>0</v>
      </c>
    </row>
    <row r="29" spans="1:6" ht="18.75" customHeight="1">
      <c r="A29" s="87" t="s">
        <v>449</v>
      </c>
      <c r="B29" s="87" t="s">
        <v>85</v>
      </c>
      <c r="C29" s="88" t="s">
        <v>455</v>
      </c>
      <c r="D29" s="86">
        <f t="shared" si="1"/>
        <v>0</v>
      </c>
      <c r="E29" s="90"/>
      <c r="F29" s="95">
        <v>0</v>
      </c>
    </row>
    <row r="30" spans="1:6" ht="18.75" customHeight="1">
      <c r="A30" s="87" t="s">
        <v>449</v>
      </c>
      <c r="B30" s="87" t="s">
        <v>117</v>
      </c>
      <c r="C30" s="88" t="s">
        <v>456</v>
      </c>
      <c r="D30" s="86">
        <f t="shared" si="1"/>
        <v>0</v>
      </c>
      <c r="E30" s="90"/>
      <c r="F30" s="95">
        <v>0</v>
      </c>
    </row>
    <row r="31" spans="1:6" ht="18.75" customHeight="1">
      <c r="A31" s="87" t="s">
        <v>457</v>
      </c>
      <c r="B31" s="87" t="s">
        <v>87</v>
      </c>
      <c r="C31" s="88" t="s">
        <v>458</v>
      </c>
      <c r="D31" s="86">
        <f t="shared" si="1"/>
        <v>0</v>
      </c>
      <c r="E31" s="90"/>
      <c r="F31" s="95">
        <v>0</v>
      </c>
    </row>
    <row r="32" spans="1:6" ht="18.75" customHeight="1">
      <c r="A32" s="87" t="s">
        <v>449</v>
      </c>
      <c r="B32" s="87" t="s">
        <v>106</v>
      </c>
      <c r="C32" s="88" t="s">
        <v>459</v>
      </c>
      <c r="D32" s="86">
        <f t="shared" si="1"/>
        <v>0</v>
      </c>
      <c r="E32" s="90"/>
      <c r="F32" s="95">
        <v>0</v>
      </c>
    </row>
    <row r="33" spans="1:6" ht="18.75" customHeight="1">
      <c r="A33" s="87" t="s">
        <v>449</v>
      </c>
      <c r="B33" s="87" t="s">
        <v>93</v>
      </c>
      <c r="C33" s="88" t="s">
        <v>460</v>
      </c>
      <c r="D33" s="86">
        <f t="shared" si="1"/>
        <v>0</v>
      </c>
      <c r="E33" s="90"/>
      <c r="F33" s="95">
        <v>0</v>
      </c>
    </row>
    <row r="34" spans="1:6" ht="18.75" customHeight="1">
      <c r="A34" s="87" t="s">
        <v>449</v>
      </c>
      <c r="B34" s="87" t="s">
        <v>444</v>
      </c>
      <c r="C34" s="88" t="s">
        <v>461</v>
      </c>
      <c r="D34" s="86">
        <f t="shared" si="1"/>
        <v>0</v>
      </c>
      <c r="E34" s="90"/>
      <c r="F34" s="95">
        <v>0</v>
      </c>
    </row>
    <row r="35" spans="1:6" ht="18.75" customHeight="1">
      <c r="A35" s="87" t="s">
        <v>449</v>
      </c>
      <c r="B35" s="87" t="s">
        <v>446</v>
      </c>
      <c r="C35" s="88" t="s">
        <v>462</v>
      </c>
      <c r="D35" s="86">
        <f t="shared" si="1"/>
        <v>0</v>
      </c>
      <c r="E35" s="90"/>
      <c r="F35" s="95">
        <v>0</v>
      </c>
    </row>
    <row r="36" spans="1:6" ht="18.75" customHeight="1">
      <c r="A36" s="87" t="s">
        <v>449</v>
      </c>
      <c r="B36" s="87" t="s">
        <v>447</v>
      </c>
      <c r="C36" s="88" t="s">
        <v>463</v>
      </c>
      <c r="D36" s="86">
        <f t="shared" si="1"/>
        <v>0</v>
      </c>
      <c r="E36" s="90"/>
      <c r="F36" s="95">
        <v>0</v>
      </c>
    </row>
    <row r="37" spans="1:6" ht="18.75" customHeight="1">
      <c r="A37" s="87" t="s">
        <v>449</v>
      </c>
      <c r="B37" s="87" t="s">
        <v>464</v>
      </c>
      <c r="C37" s="88" t="s">
        <v>193</v>
      </c>
      <c r="D37" s="86">
        <f t="shared" si="1"/>
        <v>0</v>
      </c>
      <c r="E37" s="90"/>
      <c r="F37" s="95">
        <v>0</v>
      </c>
    </row>
    <row r="38" spans="1:6" ht="18.75" customHeight="1">
      <c r="A38" s="87" t="s">
        <v>449</v>
      </c>
      <c r="B38" s="87" t="s">
        <v>118</v>
      </c>
      <c r="C38" s="88" t="s">
        <v>194</v>
      </c>
      <c r="D38" s="86">
        <f t="shared" si="1"/>
        <v>0</v>
      </c>
      <c r="E38" s="90"/>
      <c r="F38" s="95">
        <v>0</v>
      </c>
    </row>
    <row r="39" spans="1:6" ht="18.75" customHeight="1">
      <c r="A39" s="87" t="s">
        <v>449</v>
      </c>
      <c r="B39" s="87" t="s">
        <v>465</v>
      </c>
      <c r="C39" s="88" t="s">
        <v>197</v>
      </c>
      <c r="D39" s="86">
        <f t="shared" si="1"/>
        <v>2.8</v>
      </c>
      <c r="E39" s="90"/>
      <c r="F39" s="95">
        <v>2.8</v>
      </c>
    </row>
    <row r="40" spans="1:6" ht="18.75" customHeight="1">
      <c r="A40" s="87" t="s">
        <v>449</v>
      </c>
      <c r="B40" s="87" t="s">
        <v>466</v>
      </c>
      <c r="C40" s="88" t="s">
        <v>467</v>
      </c>
      <c r="D40" s="86">
        <f t="shared" si="1"/>
        <v>0</v>
      </c>
      <c r="E40" s="90"/>
      <c r="F40" s="95">
        <v>0</v>
      </c>
    </row>
    <row r="41" spans="1:6" ht="18.75" customHeight="1">
      <c r="A41" s="87" t="s">
        <v>449</v>
      </c>
      <c r="B41" s="87" t="s">
        <v>468</v>
      </c>
      <c r="C41" s="88" t="s">
        <v>469</v>
      </c>
      <c r="D41" s="86">
        <f t="shared" si="1"/>
        <v>0</v>
      </c>
      <c r="E41" s="90"/>
      <c r="F41" s="95">
        <v>0</v>
      </c>
    </row>
    <row r="42" spans="1:6" ht="18.75" customHeight="1">
      <c r="A42" s="87" t="s">
        <v>449</v>
      </c>
      <c r="B42" s="87" t="s">
        <v>470</v>
      </c>
      <c r="C42" s="88" t="s">
        <v>471</v>
      </c>
      <c r="D42" s="86">
        <f t="shared" si="1"/>
        <v>0</v>
      </c>
      <c r="E42" s="90"/>
      <c r="F42" s="95">
        <v>0</v>
      </c>
    </row>
    <row r="43" spans="1:6" ht="18.75" customHeight="1">
      <c r="A43" s="87" t="s">
        <v>449</v>
      </c>
      <c r="B43" s="87" t="s">
        <v>472</v>
      </c>
      <c r="C43" s="88" t="s">
        <v>473</v>
      </c>
      <c r="D43" s="86">
        <f t="shared" si="1"/>
        <v>0</v>
      </c>
      <c r="E43" s="90"/>
      <c r="F43" s="95">
        <v>0</v>
      </c>
    </row>
    <row r="44" spans="1:6" ht="18.75" customHeight="1">
      <c r="A44" s="87" t="s">
        <v>449</v>
      </c>
      <c r="B44" s="87" t="s">
        <v>474</v>
      </c>
      <c r="C44" s="88" t="s">
        <v>196</v>
      </c>
      <c r="D44" s="86">
        <f t="shared" si="1"/>
        <v>0</v>
      </c>
      <c r="E44" s="90"/>
      <c r="F44" s="95">
        <v>0</v>
      </c>
    </row>
    <row r="45" spans="1:6" ht="18.75" customHeight="1">
      <c r="A45" s="87" t="s">
        <v>449</v>
      </c>
      <c r="B45" s="87" t="s">
        <v>475</v>
      </c>
      <c r="C45" s="88" t="s">
        <v>476</v>
      </c>
      <c r="D45" s="86">
        <f t="shared" si="1"/>
        <v>1.4622</v>
      </c>
      <c r="E45" s="90"/>
      <c r="F45" s="95">
        <v>1.4622</v>
      </c>
    </row>
    <row r="46" spans="1:6" ht="18.75" customHeight="1">
      <c r="A46" s="87" t="s">
        <v>449</v>
      </c>
      <c r="B46" s="87" t="s">
        <v>95</v>
      </c>
      <c r="C46" s="88" t="s">
        <v>477</v>
      </c>
      <c r="D46" s="86">
        <f t="shared" si="1"/>
        <v>2.7767</v>
      </c>
      <c r="E46" s="90"/>
      <c r="F46" s="95">
        <v>2.7767</v>
      </c>
    </row>
    <row r="47" spans="1:6" ht="18.75" customHeight="1">
      <c r="A47" s="88" t="s">
        <v>449</v>
      </c>
      <c r="B47" s="88" t="s">
        <v>478</v>
      </c>
      <c r="C47" s="88" t="s">
        <v>199</v>
      </c>
      <c r="D47" s="86">
        <f t="shared" si="1"/>
        <v>0</v>
      </c>
      <c r="E47" s="90"/>
      <c r="F47" s="95">
        <v>0</v>
      </c>
    </row>
    <row r="48" spans="1:6" ht="18.75" customHeight="1">
      <c r="A48" s="88" t="s">
        <v>449</v>
      </c>
      <c r="B48" s="88" t="s">
        <v>479</v>
      </c>
      <c r="C48" s="88" t="s">
        <v>480</v>
      </c>
      <c r="D48" s="86">
        <f t="shared" si="1"/>
        <v>9.6</v>
      </c>
      <c r="E48" s="90"/>
      <c r="F48" s="95">
        <v>9.6</v>
      </c>
    </row>
    <row r="49" spans="1:6" ht="18.75" customHeight="1">
      <c r="A49" s="88" t="s">
        <v>449</v>
      </c>
      <c r="B49" s="88" t="s">
        <v>481</v>
      </c>
      <c r="C49" s="88" t="s">
        <v>482</v>
      </c>
      <c r="D49" s="86">
        <f t="shared" si="1"/>
        <v>0</v>
      </c>
      <c r="E49" s="90"/>
      <c r="F49" s="95">
        <v>0</v>
      </c>
    </row>
    <row r="50" spans="1:6" ht="18.75" customHeight="1">
      <c r="A50" s="88" t="s">
        <v>449</v>
      </c>
      <c r="B50" s="88" t="s">
        <v>98</v>
      </c>
      <c r="C50" s="88" t="s">
        <v>201</v>
      </c>
      <c r="D50" s="86">
        <f t="shared" si="1"/>
        <v>0.69</v>
      </c>
      <c r="E50" s="90"/>
      <c r="F50" s="91">
        <v>0.69</v>
      </c>
    </row>
    <row r="51" spans="1:6" ht="18.75" customHeight="1">
      <c r="A51" s="88"/>
      <c r="B51" s="88"/>
      <c r="C51" s="88" t="s">
        <v>238</v>
      </c>
      <c r="D51" s="86">
        <f aca="true" t="shared" si="2" ref="D51:D63">E51</f>
        <v>7.722</v>
      </c>
      <c r="E51" s="89">
        <f>SUM(E52:E63)</f>
        <v>7.722</v>
      </c>
      <c r="F51" s="94"/>
    </row>
    <row r="52" spans="1:6" ht="18.75" customHeight="1">
      <c r="A52" s="88" t="s">
        <v>483</v>
      </c>
      <c r="B52" s="88" t="s">
        <v>78</v>
      </c>
      <c r="C52" s="88" t="s">
        <v>484</v>
      </c>
      <c r="D52" s="86">
        <f t="shared" si="2"/>
        <v>0</v>
      </c>
      <c r="E52" s="95">
        <v>0</v>
      </c>
      <c r="F52" s="92"/>
    </row>
    <row r="53" spans="1:6" ht="18.75" customHeight="1">
      <c r="A53" s="88" t="s">
        <v>483</v>
      </c>
      <c r="B53" s="88" t="s">
        <v>79</v>
      </c>
      <c r="C53" s="88" t="s">
        <v>485</v>
      </c>
      <c r="D53" s="86">
        <f t="shared" si="2"/>
        <v>0</v>
      </c>
      <c r="E53" s="95">
        <v>0</v>
      </c>
      <c r="F53" s="92"/>
    </row>
    <row r="54" spans="1:6" ht="18.75" customHeight="1">
      <c r="A54" s="88" t="s">
        <v>483</v>
      </c>
      <c r="B54" s="88" t="s">
        <v>82</v>
      </c>
      <c r="C54" s="88" t="s">
        <v>486</v>
      </c>
      <c r="D54" s="86">
        <f t="shared" si="2"/>
        <v>0</v>
      </c>
      <c r="E54" s="95">
        <v>0</v>
      </c>
      <c r="F54" s="92"/>
    </row>
    <row r="55" spans="1:6" ht="18.75" customHeight="1">
      <c r="A55" s="88" t="s">
        <v>483</v>
      </c>
      <c r="B55" s="88" t="s">
        <v>89</v>
      </c>
      <c r="C55" s="88" t="s">
        <v>487</v>
      </c>
      <c r="D55" s="86">
        <f t="shared" si="2"/>
        <v>0</v>
      </c>
      <c r="E55" s="95">
        <v>0</v>
      </c>
      <c r="F55" s="92"/>
    </row>
    <row r="56" spans="1:6" ht="18.75" customHeight="1">
      <c r="A56" s="88" t="s">
        <v>483</v>
      </c>
      <c r="B56" s="88" t="s">
        <v>111</v>
      </c>
      <c r="C56" s="88" t="s">
        <v>488</v>
      </c>
      <c r="D56" s="86">
        <f t="shared" si="2"/>
        <v>7.722</v>
      </c>
      <c r="E56" s="95">
        <v>7.722</v>
      </c>
      <c r="F56" s="92"/>
    </row>
    <row r="57" spans="1:6" ht="18.75" customHeight="1">
      <c r="A57" s="88" t="s">
        <v>483</v>
      </c>
      <c r="B57" s="88" t="s">
        <v>85</v>
      </c>
      <c r="C57" s="88" t="s">
        <v>489</v>
      </c>
      <c r="D57" s="86">
        <f t="shared" si="2"/>
        <v>0</v>
      </c>
      <c r="E57" s="95">
        <v>0</v>
      </c>
      <c r="F57" s="92"/>
    </row>
    <row r="58" spans="1:6" ht="18.75" customHeight="1">
      <c r="A58" s="88" t="s">
        <v>483</v>
      </c>
      <c r="B58" s="88" t="s">
        <v>117</v>
      </c>
      <c r="C58" s="88" t="s">
        <v>490</v>
      </c>
      <c r="D58" s="86">
        <f t="shared" si="2"/>
        <v>0</v>
      </c>
      <c r="E58" s="95">
        <v>0</v>
      </c>
      <c r="F58" s="92"/>
    </row>
    <row r="59" spans="1:6" ht="18.75" customHeight="1">
      <c r="A59" s="88" t="s">
        <v>483</v>
      </c>
      <c r="B59" s="88" t="s">
        <v>87</v>
      </c>
      <c r="C59" s="88" t="s">
        <v>241</v>
      </c>
      <c r="D59" s="86">
        <f t="shared" si="2"/>
        <v>0</v>
      </c>
      <c r="E59" s="95">
        <v>0</v>
      </c>
      <c r="F59" s="92"/>
    </row>
    <row r="60" spans="1:6" ht="18.75" customHeight="1">
      <c r="A60" s="88" t="s">
        <v>483</v>
      </c>
      <c r="B60" s="88" t="s">
        <v>106</v>
      </c>
      <c r="C60" s="88" t="s">
        <v>491</v>
      </c>
      <c r="D60" s="86">
        <f t="shared" si="2"/>
        <v>0</v>
      </c>
      <c r="E60" s="95">
        <v>0</v>
      </c>
      <c r="F60" s="92"/>
    </row>
    <row r="61" spans="1:6" ht="18.75" customHeight="1">
      <c r="A61" s="88" t="s">
        <v>483</v>
      </c>
      <c r="B61" s="88" t="s">
        <v>441</v>
      </c>
      <c r="C61" s="88" t="s">
        <v>242</v>
      </c>
      <c r="D61" s="86">
        <f t="shared" si="2"/>
        <v>0</v>
      </c>
      <c r="E61" s="95">
        <v>0</v>
      </c>
      <c r="F61" s="92"/>
    </row>
    <row r="62" spans="1:6" ht="18.75" customHeight="1">
      <c r="A62" s="88" t="s">
        <v>483</v>
      </c>
      <c r="B62" s="88" t="s">
        <v>98</v>
      </c>
      <c r="C62" s="88" t="s">
        <v>492</v>
      </c>
      <c r="D62" s="86">
        <f t="shared" si="2"/>
        <v>0</v>
      </c>
      <c r="E62" s="95">
        <v>0</v>
      </c>
      <c r="F62" s="92"/>
    </row>
    <row r="63" spans="1:6" ht="18.75" customHeight="1">
      <c r="A63" s="88" t="s">
        <v>483</v>
      </c>
      <c r="B63" s="88" t="s">
        <v>98</v>
      </c>
      <c r="C63" s="88" t="s">
        <v>493</v>
      </c>
      <c r="D63" s="86">
        <f t="shared" si="2"/>
        <v>0</v>
      </c>
      <c r="E63" s="91">
        <v>0</v>
      </c>
      <c r="F63" s="92"/>
    </row>
    <row r="64" spans="1:6" ht="18.75" customHeight="1">
      <c r="A64" s="96"/>
      <c r="B64" s="96"/>
      <c r="C64" s="70" t="s">
        <v>494</v>
      </c>
      <c r="D64" s="86"/>
      <c r="E64" s="94"/>
      <c r="F64" s="86"/>
    </row>
    <row r="65" spans="1:6" ht="18.75" customHeight="1">
      <c r="A65" s="96">
        <v>309</v>
      </c>
      <c r="B65" s="96" t="s">
        <v>79</v>
      </c>
      <c r="C65" s="70" t="s">
        <v>495</v>
      </c>
      <c r="D65" s="86"/>
      <c r="E65" s="86"/>
      <c r="F65" s="86"/>
    </row>
    <row r="66" spans="1:6" ht="18.75" customHeight="1">
      <c r="A66" s="96">
        <v>309</v>
      </c>
      <c r="B66" s="96" t="s">
        <v>111</v>
      </c>
      <c r="C66" s="70" t="s">
        <v>206</v>
      </c>
      <c r="D66" s="86"/>
      <c r="E66" s="86"/>
      <c r="F66" s="86"/>
    </row>
    <row r="67" spans="1:6" s="72" customFormat="1" ht="18.75" customHeight="1">
      <c r="A67" s="96">
        <v>309</v>
      </c>
      <c r="B67" s="96" t="s">
        <v>85</v>
      </c>
      <c r="C67" s="70" t="s">
        <v>210</v>
      </c>
      <c r="D67" s="86"/>
      <c r="E67" s="86"/>
      <c r="F67" s="86"/>
    </row>
    <row r="68" spans="1:6" s="72" customFormat="1" ht="18.75" customHeight="1">
      <c r="A68" s="96"/>
      <c r="B68" s="96"/>
      <c r="C68" s="70" t="s">
        <v>326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6" t="s">
        <v>496</v>
      </c>
      <c r="B69" s="96" t="s">
        <v>78</v>
      </c>
      <c r="C69" s="70" t="s">
        <v>384</v>
      </c>
      <c r="D69" s="86">
        <f t="shared" si="3"/>
        <v>0</v>
      </c>
      <c r="E69" s="90"/>
      <c r="F69" s="91">
        <v>0</v>
      </c>
    </row>
    <row r="70" spans="1:6" s="72" customFormat="1" ht="18.75" customHeight="1">
      <c r="A70" s="96">
        <v>310</v>
      </c>
      <c r="B70" s="96" t="s">
        <v>79</v>
      </c>
      <c r="C70" s="70" t="s">
        <v>495</v>
      </c>
      <c r="D70" s="86">
        <f t="shared" si="3"/>
        <v>0</v>
      </c>
      <c r="E70" s="90"/>
      <c r="F70" s="93">
        <v>0</v>
      </c>
    </row>
    <row r="71" spans="1:6" s="72" customFormat="1" ht="18.75" customHeight="1">
      <c r="A71" s="96">
        <v>310</v>
      </c>
      <c r="B71" s="96" t="s">
        <v>82</v>
      </c>
      <c r="C71" s="70" t="s">
        <v>497</v>
      </c>
      <c r="D71" s="86">
        <f t="shared" si="3"/>
        <v>0</v>
      </c>
      <c r="E71" s="90"/>
      <c r="F71" s="93">
        <v>0</v>
      </c>
    </row>
    <row r="72" spans="1:6" s="72" customFormat="1" ht="18.75" customHeight="1">
      <c r="A72" s="96">
        <v>310</v>
      </c>
      <c r="B72" s="96" t="s">
        <v>111</v>
      </c>
      <c r="C72" s="70" t="s">
        <v>206</v>
      </c>
      <c r="D72" s="86">
        <f t="shared" si="3"/>
        <v>0</v>
      </c>
      <c r="E72" s="90"/>
      <c r="F72" s="93">
        <v>0</v>
      </c>
    </row>
    <row r="73" spans="1:6" s="72" customFormat="1" ht="18.75" customHeight="1">
      <c r="A73" s="96">
        <v>310</v>
      </c>
      <c r="B73" s="96" t="s">
        <v>85</v>
      </c>
      <c r="C73" s="70" t="s">
        <v>210</v>
      </c>
      <c r="D73" s="86">
        <f t="shared" si="3"/>
        <v>0</v>
      </c>
      <c r="E73" s="90"/>
      <c r="F73" s="93">
        <v>0</v>
      </c>
    </row>
    <row r="74" spans="1:6" s="72" customFormat="1" ht="18.75" customHeight="1">
      <c r="A74" s="96" t="s">
        <v>496</v>
      </c>
      <c r="B74" s="96" t="s">
        <v>117</v>
      </c>
      <c r="C74" s="70" t="s">
        <v>389</v>
      </c>
      <c r="D74" s="86">
        <f t="shared" si="3"/>
        <v>0</v>
      </c>
      <c r="E74" s="90"/>
      <c r="F74" s="93">
        <v>0</v>
      </c>
    </row>
    <row r="75" spans="1:6" s="72" customFormat="1" ht="18.75" customHeight="1">
      <c r="A75" s="96" t="s">
        <v>496</v>
      </c>
      <c r="B75" s="96" t="s">
        <v>87</v>
      </c>
      <c r="C75" s="70" t="s">
        <v>390</v>
      </c>
      <c r="D75" s="86">
        <f t="shared" si="3"/>
        <v>0</v>
      </c>
      <c r="E75" s="90"/>
      <c r="F75" s="93">
        <v>0</v>
      </c>
    </row>
    <row r="76" spans="1:6" s="72" customFormat="1" ht="18.75" customHeight="1">
      <c r="A76" s="96" t="s">
        <v>496</v>
      </c>
      <c r="B76" s="96" t="s">
        <v>106</v>
      </c>
      <c r="C76" s="70" t="s">
        <v>396</v>
      </c>
      <c r="D76" s="86">
        <f t="shared" si="3"/>
        <v>0</v>
      </c>
      <c r="E76" s="90"/>
      <c r="F76" s="93">
        <v>0</v>
      </c>
    </row>
    <row r="77" spans="1:6" s="72" customFormat="1" ht="18.75" customHeight="1">
      <c r="A77" s="96" t="s">
        <v>496</v>
      </c>
      <c r="B77" s="96" t="s">
        <v>441</v>
      </c>
      <c r="C77" s="70" t="s">
        <v>397</v>
      </c>
      <c r="D77" s="86">
        <f t="shared" si="3"/>
        <v>0</v>
      </c>
      <c r="E77" s="90"/>
      <c r="F77" s="93">
        <v>0</v>
      </c>
    </row>
    <row r="78" spans="1:6" s="72" customFormat="1" ht="18.75" customHeight="1">
      <c r="A78" s="96" t="s">
        <v>496</v>
      </c>
      <c r="B78" s="96" t="s">
        <v>93</v>
      </c>
      <c r="C78" s="70" t="s">
        <v>398</v>
      </c>
      <c r="D78" s="86">
        <f t="shared" si="3"/>
        <v>0</v>
      </c>
      <c r="E78" s="90"/>
      <c r="F78" s="93">
        <v>0</v>
      </c>
    </row>
    <row r="79" spans="1:6" s="72" customFormat="1" ht="18.75" customHeight="1">
      <c r="A79" s="96" t="s">
        <v>496</v>
      </c>
      <c r="B79" s="96" t="s">
        <v>444</v>
      </c>
      <c r="C79" s="70" t="s">
        <v>399</v>
      </c>
      <c r="D79" s="86">
        <f t="shared" si="3"/>
        <v>0</v>
      </c>
      <c r="E79" s="90"/>
      <c r="F79" s="93">
        <v>0</v>
      </c>
    </row>
    <row r="80" spans="1:6" s="72" customFormat="1" ht="18.75" customHeight="1">
      <c r="A80" s="96" t="s">
        <v>496</v>
      </c>
      <c r="B80" s="96" t="s">
        <v>446</v>
      </c>
      <c r="C80" s="70" t="s">
        <v>391</v>
      </c>
      <c r="D80" s="86">
        <f t="shared" si="3"/>
        <v>0</v>
      </c>
      <c r="E80" s="90"/>
      <c r="F80" s="93">
        <v>0</v>
      </c>
    </row>
    <row r="81" spans="1:6" s="72" customFormat="1" ht="18.75" customHeight="1">
      <c r="A81" s="96" t="s">
        <v>496</v>
      </c>
      <c r="B81" s="96" t="s">
        <v>103</v>
      </c>
      <c r="C81" s="70" t="s">
        <v>392</v>
      </c>
      <c r="D81" s="86">
        <f t="shared" si="3"/>
        <v>0</v>
      </c>
      <c r="E81" s="90"/>
      <c r="F81" s="93">
        <v>0</v>
      </c>
    </row>
    <row r="82" spans="1:6" s="72" customFormat="1" ht="18.75" customHeight="1">
      <c r="A82" s="96" t="s">
        <v>496</v>
      </c>
      <c r="B82" s="96" t="s">
        <v>498</v>
      </c>
      <c r="C82" s="70" t="s">
        <v>393</v>
      </c>
      <c r="D82" s="86">
        <f t="shared" si="3"/>
        <v>0</v>
      </c>
      <c r="E82" s="90"/>
      <c r="F82" s="93">
        <v>0</v>
      </c>
    </row>
    <row r="83" spans="1:6" s="72" customFormat="1" ht="18.75" customHeight="1">
      <c r="A83" s="96" t="s">
        <v>496</v>
      </c>
      <c r="B83" s="96" t="s">
        <v>499</v>
      </c>
      <c r="C83" s="70" t="s">
        <v>394</v>
      </c>
      <c r="D83" s="86">
        <f t="shared" si="3"/>
        <v>0</v>
      </c>
      <c r="E83" s="90"/>
      <c r="F83" s="93">
        <v>0</v>
      </c>
    </row>
    <row r="84" spans="1:6" s="72" customFormat="1" ht="18.75" customHeight="1">
      <c r="A84" s="96" t="s">
        <v>496</v>
      </c>
      <c r="B84" s="96" t="s">
        <v>98</v>
      </c>
      <c r="C84" s="70" t="s">
        <v>400</v>
      </c>
      <c r="D84" s="86">
        <f t="shared" si="3"/>
        <v>0</v>
      </c>
      <c r="E84" s="90"/>
      <c r="F84" s="93">
        <v>0</v>
      </c>
    </row>
    <row r="85" spans="1:6" s="72" customFormat="1" ht="18.75" customHeight="1">
      <c r="A85" s="96"/>
      <c r="B85" s="96"/>
      <c r="C85" s="70" t="s">
        <v>277</v>
      </c>
      <c r="D85" s="86">
        <f t="shared" si="3"/>
        <v>0</v>
      </c>
      <c r="E85" s="86"/>
      <c r="F85" s="97">
        <f>SUM(F86:F87)</f>
        <v>0</v>
      </c>
    </row>
    <row r="86" spans="1:6" ht="18.75" customHeight="1">
      <c r="A86" s="96">
        <v>399</v>
      </c>
      <c r="B86" s="96" t="s">
        <v>87</v>
      </c>
      <c r="C86" s="70" t="s">
        <v>500</v>
      </c>
      <c r="D86" s="86">
        <f t="shared" si="3"/>
        <v>0</v>
      </c>
      <c r="E86" s="90"/>
      <c r="F86" s="91">
        <v>0</v>
      </c>
    </row>
    <row r="87" spans="1:6" ht="18.75" customHeight="1">
      <c r="A87" s="96">
        <v>399</v>
      </c>
      <c r="B87" s="96" t="s">
        <v>98</v>
      </c>
      <c r="C87" s="70" t="s">
        <v>139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 horizontalCentered="1"/>
  <pageMargins left="0.19652777777777777" right="0.15694444444444444" top="0.5118055555555555" bottom="0.07847222222222222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F12" sqref="F12:F16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501</v>
      </c>
    </row>
    <row r="2" spans="1:6" ht="19.5" customHeight="1">
      <c r="A2" s="4" t="s">
        <v>502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503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v>376.8187</v>
      </c>
    </row>
    <row r="9" spans="1:6" ht="19.5" customHeight="1">
      <c r="A9" s="46" t="s">
        <v>77</v>
      </c>
      <c r="B9" s="46" t="s">
        <v>78</v>
      </c>
      <c r="C9" s="46" t="s">
        <v>79</v>
      </c>
      <c r="D9" s="25" t="s">
        <v>75</v>
      </c>
      <c r="E9" s="25" t="s">
        <v>504</v>
      </c>
      <c r="F9" s="56">
        <v>1.5</v>
      </c>
    </row>
    <row r="10" spans="1:6" ht="19.5" customHeight="1">
      <c r="A10" s="46" t="s">
        <v>77</v>
      </c>
      <c r="B10" s="46" t="s">
        <v>82</v>
      </c>
      <c r="C10" s="46" t="s">
        <v>79</v>
      </c>
      <c r="D10" s="25" t="s">
        <v>75</v>
      </c>
      <c r="E10" s="25" t="s">
        <v>505</v>
      </c>
      <c r="F10" s="56">
        <v>4</v>
      </c>
    </row>
    <row r="11" spans="1:6" ht="19.5" customHeight="1">
      <c r="A11" s="46" t="s">
        <v>77</v>
      </c>
      <c r="B11" s="46" t="s">
        <v>82</v>
      </c>
      <c r="C11" s="46" t="s">
        <v>79</v>
      </c>
      <c r="D11" s="25" t="s">
        <v>75</v>
      </c>
      <c r="E11" s="25" t="s">
        <v>506</v>
      </c>
      <c r="F11" s="56">
        <v>2.34</v>
      </c>
    </row>
    <row r="12" spans="1:6" ht="19.5" customHeight="1">
      <c r="A12" s="46" t="s">
        <v>77</v>
      </c>
      <c r="B12" s="46" t="s">
        <v>82</v>
      </c>
      <c r="C12" s="46" t="s">
        <v>79</v>
      </c>
      <c r="D12" s="25" t="s">
        <v>75</v>
      </c>
      <c r="E12" s="25" t="s">
        <v>507</v>
      </c>
      <c r="F12" s="56">
        <v>7</v>
      </c>
    </row>
    <row r="13" spans="1:6" ht="19.5" customHeight="1">
      <c r="A13" s="46" t="s">
        <v>77</v>
      </c>
      <c r="B13" s="46" t="s">
        <v>82</v>
      </c>
      <c r="C13" s="46" t="s">
        <v>79</v>
      </c>
      <c r="D13" s="25" t="s">
        <v>75</v>
      </c>
      <c r="E13" s="25" t="s">
        <v>508</v>
      </c>
      <c r="F13" s="56">
        <v>7</v>
      </c>
    </row>
    <row r="14" spans="1:6" ht="19.5" customHeight="1">
      <c r="A14" s="46" t="s">
        <v>77</v>
      </c>
      <c r="B14" s="46" t="s">
        <v>82</v>
      </c>
      <c r="C14" s="46" t="s">
        <v>79</v>
      </c>
      <c r="D14" s="25" t="s">
        <v>75</v>
      </c>
      <c r="E14" s="25" t="s">
        <v>509</v>
      </c>
      <c r="F14" s="56">
        <v>2.1</v>
      </c>
    </row>
    <row r="15" spans="1:6" ht="19.5" customHeight="1">
      <c r="A15" s="46" t="s">
        <v>77</v>
      </c>
      <c r="B15" s="46" t="s">
        <v>82</v>
      </c>
      <c r="C15" s="46" t="s">
        <v>79</v>
      </c>
      <c r="D15" s="25" t="s">
        <v>75</v>
      </c>
      <c r="E15" s="25" t="s">
        <v>510</v>
      </c>
      <c r="F15" s="56">
        <v>2.4</v>
      </c>
    </row>
    <row r="16" spans="1:6" ht="19.5" customHeight="1">
      <c r="A16" s="46" t="s">
        <v>77</v>
      </c>
      <c r="B16" s="46" t="s">
        <v>82</v>
      </c>
      <c r="C16" s="46" t="s">
        <v>85</v>
      </c>
      <c r="D16" s="25" t="s">
        <v>143</v>
      </c>
      <c r="E16" s="25" t="s">
        <v>511</v>
      </c>
      <c r="F16" s="56">
        <v>7.85</v>
      </c>
    </row>
    <row r="17" spans="1:6" ht="19.5" customHeight="1">
      <c r="A17" s="46" t="s">
        <v>77</v>
      </c>
      <c r="B17" s="46" t="s">
        <v>82</v>
      </c>
      <c r="C17" s="46" t="s">
        <v>87</v>
      </c>
      <c r="D17" s="25" t="s">
        <v>75</v>
      </c>
      <c r="E17" s="25" t="s">
        <v>512</v>
      </c>
      <c r="F17" s="56">
        <v>2.5</v>
      </c>
    </row>
    <row r="18" spans="1:6" ht="19.5" customHeight="1">
      <c r="A18" s="46" t="s">
        <v>77</v>
      </c>
      <c r="B18" s="46" t="s">
        <v>85</v>
      </c>
      <c r="C18" s="46" t="s">
        <v>91</v>
      </c>
      <c r="D18" s="25" t="s">
        <v>140</v>
      </c>
      <c r="E18" s="25" t="s">
        <v>511</v>
      </c>
      <c r="F18" s="56">
        <v>2.2</v>
      </c>
    </row>
    <row r="19" spans="1:6" ht="19.5" customHeight="1">
      <c r="A19" s="46" t="s">
        <v>77</v>
      </c>
      <c r="B19" s="46" t="s">
        <v>85</v>
      </c>
      <c r="C19" s="46" t="s">
        <v>91</v>
      </c>
      <c r="D19" s="25" t="s">
        <v>159</v>
      </c>
      <c r="E19" s="25" t="s">
        <v>511</v>
      </c>
      <c r="F19" s="56">
        <v>1.95</v>
      </c>
    </row>
    <row r="20" spans="1:6" ht="19.5" customHeight="1">
      <c r="A20" s="46" t="s">
        <v>77</v>
      </c>
      <c r="B20" s="46" t="s">
        <v>85</v>
      </c>
      <c r="C20" s="46" t="s">
        <v>91</v>
      </c>
      <c r="D20" s="25" t="s">
        <v>159</v>
      </c>
      <c r="E20" s="25" t="s">
        <v>510</v>
      </c>
      <c r="F20" s="56">
        <v>2.95</v>
      </c>
    </row>
    <row r="21" spans="1:6" ht="19.5" customHeight="1">
      <c r="A21" s="46" t="s">
        <v>77</v>
      </c>
      <c r="B21" s="46" t="s">
        <v>93</v>
      </c>
      <c r="C21" s="46" t="s">
        <v>79</v>
      </c>
      <c r="D21" s="25" t="s">
        <v>75</v>
      </c>
      <c r="E21" s="25" t="s">
        <v>513</v>
      </c>
      <c r="F21" s="56">
        <v>1.7</v>
      </c>
    </row>
    <row r="22" spans="1:6" ht="19.5" customHeight="1">
      <c r="A22" s="46" t="s">
        <v>77</v>
      </c>
      <c r="B22" s="46" t="s">
        <v>95</v>
      </c>
      <c r="C22" s="46" t="s">
        <v>79</v>
      </c>
      <c r="D22" s="25" t="s">
        <v>75</v>
      </c>
      <c r="E22" s="25" t="s">
        <v>514</v>
      </c>
      <c r="F22" s="56">
        <v>4.2</v>
      </c>
    </row>
    <row r="23" spans="1:6" ht="19.5" customHeight="1">
      <c r="A23" s="46" t="s">
        <v>77</v>
      </c>
      <c r="B23" s="46" t="s">
        <v>100</v>
      </c>
      <c r="C23" s="46" t="s">
        <v>98</v>
      </c>
      <c r="D23" s="25" t="s">
        <v>75</v>
      </c>
      <c r="E23" s="25" t="s">
        <v>515</v>
      </c>
      <c r="F23" s="56">
        <v>2.5867</v>
      </c>
    </row>
    <row r="24" spans="1:6" ht="19.5" customHeight="1">
      <c r="A24" s="46" t="s">
        <v>108</v>
      </c>
      <c r="B24" s="46" t="s">
        <v>79</v>
      </c>
      <c r="C24" s="46" t="s">
        <v>78</v>
      </c>
      <c r="D24" s="25" t="s">
        <v>150</v>
      </c>
      <c r="E24" s="25" t="s">
        <v>511</v>
      </c>
      <c r="F24" s="56">
        <v>2</v>
      </c>
    </row>
    <row r="25" spans="1:6" ht="19.5" customHeight="1">
      <c r="A25" s="46" t="s">
        <v>108</v>
      </c>
      <c r="B25" s="46" t="s">
        <v>79</v>
      </c>
      <c r="C25" s="46" t="s">
        <v>87</v>
      </c>
      <c r="D25" s="25" t="s">
        <v>75</v>
      </c>
      <c r="E25" s="25" t="s">
        <v>516</v>
      </c>
      <c r="F25" s="56">
        <v>8</v>
      </c>
    </row>
    <row r="26" spans="1:6" ht="19.5" customHeight="1">
      <c r="A26" s="46" t="s">
        <v>108</v>
      </c>
      <c r="B26" s="46" t="s">
        <v>79</v>
      </c>
      <c r="C26" s="46" t="s">
        <v>87</v>
      </c>
      <c r="D26" s="25" t="s">
        <v>75</v>
      </c>
      <c r="E26" s="25" t="s">
        <v>517</v>
      </c>
      <c r="F26" s="56">
        <v>23.232</v>
      </c>
    </row>
    <row r="27" spans="1:6" ht="19.5" customHeight="1">
      <c r="A27" s="46" t="s">
        <v>108</v>
      </c>
      <c r="B27" s="46" t="s">
        <v>93</v>
      </c>
      <c r="C27" s="46" t="s">
        <v>98</v>
      </c>
      <c r="D27" s="25" t="s">
        <v>75</v>
      </c>
      <c r="E27" s="25" t="s">
        <v>518</v>
      </c>
      <c r="F27" s="56">
        <v>0.6</v>
      </c>
    </row>
    <row r="28" spans="1:6" ht="19.5" customHeight="1">
      <c r="A28" s="46" t="s">
        <v>108</v>
      </c>
      <c r="B28" s="46" t="s">
        <v>93</v>
      </c>
      <c r="C28" s="46" t="s">
        <v>98</v>
      </c>
      <c r="D28" s="25" t="s">
        <v>75</v>
      </c>
      <c r="E28" s="25" t="s">
        <v>519</v>
      </c>
      <c r="F28" s="56">
        <v>3.96</v>
      </c>
    </row>
    <row r="29" spans="1:6" ht="19.5" customHeight="1">
      <c r="A29" s="46" t="s">
        <v>126</v>
      </c>
      <c r="B29" s="46" t="s">
        <v>117</v>
      </c>
      <c r="C29" s="46" t="s">
        <v>111</v>
      </c>
      <c r="D29" s="25" t="s">
        <v>75</v>
      </c>
      <c r="E29" s="25" t="s">
        <v>520</v>
      </c>
      <c r="F29" s="56">
        <v>158.64</v>
      </c>
    </row>
    <row r="30" spans="1:6" ht="19.5" customHeight="1">
      <c r="A30" s="46" t="s">
        <v>126</v>
      </c>
      <c r="B30" s="46" t="s">
        <v>117</v>
      </c>
      <c r="C30" s="46" t="s">
        <v>111</v>
      </c>
      <c r="D30" s="25" t="s">
        <v>75</v>
      </c>
      <c r="E30" s="25" t="s">
        <v>521</v>
      </c>
      <c r="F30" s="56">
        <v>80</v>
      </c>
    </row>
    <row r="31" spans="1:6" ht="19.5" customHeight="1">
      <c r="A31" s="46" t="s">
        <v>126</v>
      </c>
      <c r="B31" s="46" t="s">
        <v>117</v>
      </c>
      <c r="C31" s="46" t="s">
        <v>111</v>
      </c>
      <c r="D31" s="25" t="s">
        <v>75</v>
      </c>
      <c r="E31" s="25" t="s">
        <v>522</v>
      </c>
      <c r="F31" s="56">
        <v>3.96</v>
      </c>
    </row>
    <row r="32" spans="1:6" ht="19.5" customHeight="1">
      <c r="A32" s="46" t="s">
        <v>126</v>
      </c>
      <c r="B32" s="46" t="s">
        <v>117</v>
      </c>
      <c r="C32" s="46" t="s">
        <v>111</v>
      </c>
      <c r="D32" s="25" t="s">
        <v>75</v>
      </c>
      <c r="E32" s="25" t="s">
        <v>523</v>
      </c>
      <c r="F32" s="56">
        <v>17.244</v>
      </c>
    </row>
    <row r="33" spans="1:6" ht="19.5" customHeight="1">
      <c r="A33" s="46" t="s">
        <v>126</v>
      </c>
      <c r="B33" s="46" t="s">
        <v>117</v>
      </c>
      <c r="C33" s="46" t="s">
        <v>111</v>
      </c>
      <c r="D33" s="25" t="s">
        <v>75</v>
      </c>
      <c r="E33" s="25" t="s">
        <v>524</v>
      </c>
      <c r="F33" s="56">
        <v>15.156</v>
      </c>
    </row>
    <row r="34" spans="1:6" ht="19.5" customHeight="1">
      <c r="A34" s="46" t="s">
        <v>136</v>
      </c>
      <c r="B34" s="46" t="s">
        <v>78</v>
      </c>
      <c r="C34" s="46" t="s">
        <v>85</v>
      </c>
      <c r="D34" s="25" t="s">
        <v>163</v>
      </c>
      <c r="E34" s="25" t="s">
        <v>510</v>
      </c>
      <c r="F34" s="56">
        <v>1.65</v>
      </c>
    </row>
    <row r="35" spans="1:6" ht="19.5" customHeight="1">
      <c r="A35" s="46" t="s">
        <v>136</v>
      </c>
      <c r="B35" s="46" t="s">
        <v>78</v>
      </c>
      <c r="C35" s="46" t="s">
        <v>85</v>
      </c>
      <c r="D35" s="25" t="s">
        <v>75</v>
      </c>
      <c r="E35" s="25" t="s">
        <v>525</v>
      </c>
      <c r="F35" s="56">
        <v>3.65</v>
      </c>
    </row>
    <row r="36" spans="1:6" ht="19.5" customHeight="1">
      <c r="A36" s="46" t="s">
        <v>136</v>
      </c>
      <c r="B36" s="46" t="s">
        <v>78</v>
      </c>
      <c r="C36" s="46" t="s">
        <v>85</v>
      </c>
      <c r="D36" s="25" t="s">
        <v>75</v>
      </c>
      <c r="E36" s="25" t="s">
        <v>526</v>
      </c>
      <c r="F36" s="56">
        <v>2.25</v>
      </c>
    </row>
    <row r="37" spans="1:6" ht="19.5" customHeight="1">
      <c r="A37" s="46" t="s">
        <v>138</v>
      </c>
      <c r="B37" s="46" t="s">
        <v>98</v>
      </c>
      <c r="C37" s="46" t="s">
        <v>78</v>
      </c>
      <c r="D37" s="25" t="s">
        <v>75</v>
      </c>
      <c r="E37" s="25" t="s">
        <v>527</v>
      </c>
      <c r="F37" s="56">
        <v>1</v>
      </c>
    </row>
    <row r="38" spans="1:6" ht="19.5" customHeight="1">
      <c r="A38" s="46" t="s">
        <v>138</v>
      </c>
      <c r="B38" s="46" t="s">
        <v>98</v>
      </c>
      <c r="C38" s="46" t="s">
        <v>78</v>
      </c>
      <c r="D38" s="25" t="s">
        <v>75</v>
      </c>
      <c r="E38" s="25" t="s">
        <v>528</v>
      </c>
      <c r="F38" s="56">
        <v>3.2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3145833333333333" bottom="0.5902777777777778" header="0" footer="0"/>
  <pageSetup fitToHeight="100" fitToWidth="1" horizontalDpi="600" verticalDpi="600" orientation="portrait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529</v>
      </c>
      <c r="I1" s="49"/>
    </row>
    <row r="2" spans="1:9" ht="25.5" customHeight="1">
      <c r="A2" s="4" t="s">
        <v>530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531</v>
      </c>
      <c r="B4" s="16" t="s">
        <v>532</v>
      </c>
      <c r="C4" s="11" t="s">
        <v>533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352</v>
      </c>
      <c r="E5" s="38" t="s">
        <v>534</v>
      </c>
      <c r="F5" s="39"/>
      <c r="G5" s="39"/>
      <c r="H5" s="40" t="s">
        <v>357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535</v>
      </c>
      <c r="G6" s="44" t="s">
        <v>536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2.8</v>
      </c>
      <c r="D8" s="57">
        <v>0</v>
      </c>
      <c r="E8" s="58">
        <v>0</v>
      </c>
      <c r="F8" s="59">
        <v>0</v>
      </c>
      <c r="G8" s="59">
        <v>0</v>
      </c>
      <c r="H8" s="56">
        <v>2.8</v>
      </c>
      <c r="I8" s="49"/>
    </row>
    <row r="9" spans="1:9" ht="19.5" customHeight="1">
      <c r="A9" s="25" t="s">
        <v>75</v>
      </c>
      <c r="B9" s="25"/>
      <c r="C9" s="56">
        <v>2.8</v>
      </c>
      <c r="D9" s="57">
        <v>0</v>
      </c>
      <c r="E9" s="58">
        <v>0</v>
      </c>
      <c r="F9" s="59">
        <v>0</v>
      </c>
      <c r="G9" s="59">
        <v>0</v>
      </c>
      <c r="H9" s="56">
        <v>2.8</v>
      </c>
      <c r="I9" s="49"/>
    </row>
    <row r="10" spans="1:9" ht="19.5" customHeight="1">
      <c r="A10" s="25" t="s">
        <v>80</v>
      </c>
      <c r="B10" s="25" t="s">
        <v>76</v>
      </c>
      <c r="C10" s="56">
        <v>2.8</v>
      </c>
      <c r="D10" s="57">
        <v>0</v>
      </c>
      <c r="E10" s="58">
        <v>0</v>
      </c>
      <c r="F10" s="59">
        <v>0</v>
      </c>
      <c r="G10" s="59">
        <v>0</v>
      </c>
      <c r="H10" s="56">
        <v>2.8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喵✨</cp:lastModifiedBy>
  <dcterms:created xsi:type="dcterms:W3CDTF">2020-04-20T08:39:05Z</dcterms:created>
  <dcterms:modified xsi:type="dcterms:W3CDTF">2020-04-23T07:57:08Z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