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977" activeTab="2"/>
  </bookViews>
  <sheets>
    <sheet name="封面" sheetId="29" r:id="rId1"/>
    <sheet name="目录" sheetId="28" r:id="rId2"/>
    <sheet name="2022年通川区公共预算收入调整（表1）" sheetId="31" r:id="rId3"/>
    <sheet name="2022年通川区公共预算支出调整（表2）" sheetId="13" r:id="rId4"/>
    <sheet name="2022年通川区基金收入调整（表3）" sheetId="32" r:id="rId5"/>
    <sheet name="2022年通川区基金支出调整（表4）" sheetId="21" r:id="rId6"/>
    <sheet name="2022年通川区国有资本经营收支调整（表5）" sheetId="27" r:id="rId7"/>
    <sheet name="2022年通川区社保基金收入调整（表6）" sheetId="33" r:id="rId8"/>
    <sheet name="2022年通川区社保基金支出调整（表7）" sheetId="34" r:id="rId9"/>
    <sheet name="2022年达州市通川区地方政府债务限额调整情况表（表八）" sheetId="35" r:id="rId10"/>
    <sheet name="2022年达州市通川区地方政府债券资金安排情况表（表九）" sheetId="36" r:id="rId11"/>
    <sheet name="2022年达州市通川区地方政府债务余额调整情况表（表十）" sheetId="37" r:id="rId12"/>
  </sheets>
  <calcPr calcId="144525"/>
</workbook>
</file>

<file path=xl/sharedStrings.xml><?xml version="1.0" encoding="utf-8"?>
<sst xmlns="http://schemas.openxmlformats.org/spreadsheetml/2006/main" count="1164" uniqueCount="888">
  <si>
    <t>达州市通川区2022年预算调整表
（第二次）</t>
  </si>
  <si>
    <t>目      录</t>
  </si>
  <si>
    <t xml:space="preserve"> 1、2022年通川区一般公共预算收入调整表………………………  （1）</t>
  </si>
  <si>
    <t xml:space="preserve"> 2、2022年通川区一般公共预算支出调整表………………………  （2）</t>
  </si>
  <si>
    <t xml:space="preserve"> 3、2022年通川区政府性基金预算收入调整表……………………  （3）</t>
  </si>
  <si>
    <t xml:space="preserve"> 4、2022年通川区政府性基金预算支出调整表……………………  （4）</t>
  </si>
  <si>
    <t xml:space="preserve"> 5、2022年度通川区国有资本经营预算收支调整表………………  （5）</t>
  </si>
  <si>
    <t xml:space="preserve"> 6、2022年通川区社保基金收入调整表……………………………  （6）</t>
  </si>
  <si>
    <t xml:space="preserve"> 7、2022年通川区社保基金支出调整表……………………………  （7）</t>
  </si>
  <si>
    <t xml:space="preserve"> 8、2022年通川区政府债务情况表…………………………………  （8-10）</t>
  </si>
  <si>
    <t>表一</t>
  </si>
  <si>
    <t>2022年通川区一般公共预算收入调整表</t>
  </si>
  <si>
    <t>单位：万元</t>
  </si>
  <si>
    <t>项       目</t>
  </si>
  <si>
    <t>预算数</t>
  </si>
  <si>
    <t>调整预算</t>
  </si>
  <si>
    <t>税收收入小计</t>
  </si>
  <si>
    <t>一、增 值 税</t>
  </si>
  <si>
    <t>二、企业所得税</t>
  </si>
  <si>
    <t>三、个人所得税</t>
  </si>
  <si>
    <t>四、资源税</t>
  </si>
  <si>
    <t>五、城市维护建设税</t>
  </si>
  <si>
    <t>六、房产税</t>
  </si>
  <si>
    <t>七、印花税</t>
  </si>
  <si>
    <t>八、城镇土地使用税</t>
  </si>
  <si>
    <t>九、土地增值税</t>
  </si>
  <si>
    <t>十、车船税</t>
  </si>
  <si>
    <t>十一、耕地占用税</t>
  </si>
  <si>
    <t>十二、契税</t>
  </si>
  <si>
    <t>十三、环境保护税</t>
  </si>
  <si>
    <t>十四、其他税收收入</t>
  </si>
  <si>
    <t>非税收入</t>
  </si>
  <si>
    <t>十五、专项收入</t>
  </si>
  <si>
    <t>十六、行政事业性收费收入</t>
  </si>
  <si>
    <t>十七、罚没收入</t>
  </si>
  <si>
    <t>十八、国有资源(资产)有偿使用收入</t>
  </si>
  <si>
    <t>十九、政府性基金收入</t>
  </si>
  <si>
    <t>二十、其他收入</t>
  </si>
  <si>
    <t>一般公共预算收入合计</t>
  </si>
  <si>
    <t>表二</t>
  </si>
  <si>
    <t>2022年通川区一般公共预算支出调整表</t>
  </si>
  <si>
    <t>预    算    科    目</t>
  </si>
  <si>
    <t>第一次调整预算</t>
  </si>
  <si>
    <t>第二次调整预算</t>
  </si>
  <si>
    <t>一、一般公共服务支出</t>
  </si>
  <si>
    <t>其中：人大事务</t>
  </si>
  <si>
    <t xml:space="preserve"> 其中：行政运行</t>
  </si>
  <si>
    <t xml:space="preserve">  一般行政管理事务</t>
  </si>
  <si>
    <t xml:space="preserve">  机关服务</t>
  </si>
  <si>
    <t xml:space="preserve">  人大会议</t>
  </si>
  <si>
    <t xml:space="preserve">  人大立法</t>
  </si>
  <si>
    <t xml:space="preserve">  人大监督</t>
  </si>
  <si>
    <t xml:space="preserve">  人大代表履职能力提升</t>
  </si>
  <si>
    <t xml:space="preserve">  代表工作</t>
  </si>
  <si>
    <t xml:space="preserve">  人大信访工作</t>
  </si>
  <si>
    <t xml:space="preserve">  事业运行</t>
  </si>
  <si>
    <t xml:space="preserve">  其他人大事务支出</t>
  </si>
  <si>
    <t xml:space="preserve">      政协事务</t>
  </si>
  <si>
    <t xml:space="preserve">  行政运行</t>
  </si>
  <si>
    <t xml:space="preserve">  政协会议</t>
  </si>
  <si>
    <t xml:space="preserve">  委员视察</t>
  </si>
  <si>
    <t xml:space="preserve">  参政议政</t>
  </si>
  <si>
    <t xml:space="preserve">  其他政协事务支出</t>
  </si>
  <si>
    <t xml:space="preserve">      政府办公厅（室）及相关机构事务</t>
  </si>
  <si>
    <t xml:space="preserve">  专项服务</t>
  </si>
  <si>
    <t xml:space="preserve">  专项业务及机关事务管理</t>
  </si>
  <si>
    <t xml:space="preserve">  政务公开审批</t>
  </si>
  <si>
    <t xml:space="preserve">  信访事务</t>
  </si>
  <si>
    <t xml:space="preserve">  参事事务</t>
  </si>
  <si>
    <t xml:space="preserve">  其他政府办公厅（室）及相关机构事务支出</t>
  </si>
  <si>
    <t xml:space="preserve">      发展与改革事务</t>
  </si>
  <si>
    <t xml:space="preserve">  战略规划与实施</t>
  </si>
  <si>
    <t xml:space="preserve">  日常经济运行调节</t>
  </si>
  <si>
    <t xml:space="preserve">  社会事业发展规划</t>
  </si>
  <si>
    <t xml:space="preserve">  经济体制改革研究</t>
  </si>
  <si>
    <t xml:space="preserve">  物价管理</t>
  </si>
  <si>
    <t xml:space="preserve">  其他发展与改革事务支出</t>
  </si>
  <si>
    <t xml:space="preserve">      统计信息事务</t>
  </si>
  <si>
    <t xml:space="preserve">  信息事务</t>
  </si>
  <si>
    <t xml:space="preserve">  专项统计业务</t>
  </si>
  <si>
    <t xml:space="preserve">  统计管理</t>
  </si>
  <si>
    <t xml:space="preserve">  专项普查活动</t>
  </si>
  <si>
    <t xml:space="preserve">  统计抽样调查</t>
  </si>
  <si>
    <t xml:space="preserve">  其他统计信息事务支出</t>
  </si>
  <si>
    <t xml:space="preserve">      财政事务</t>
  </si>
  <si>
    <t xml:space="preserve">  预算改革业务</t>
  </si>
  <si>
    <t xml:space="preserve">  财政国库业务</t>
  </si>
  <si>
    <t xml:space="preserve">  财政监察</t>
  </si>
  <si>
    <t xml:space="preserve">  信息化建设</t>
  </si>
  <si>
    <t xml:space="preserve">  财政委托业务支出</t>
  </si>
  <si>
    <t xml:space="preserve">  其他财政事务支出</t>
  </si>
  <si>
    <t xml:space="preserve">      税收事务</t>
  </si>
  <si>
    <t xml:space="preserve">  税收业务</t>
  </si>
  <si>
    <t xml:space="preserve">  其他税收事务支出</t>
  </si>
  <si>
    <t xml:space="preserve">      审计事务</t>
  </si>
  <si>
    <t xml:space="preserve">  审计业务</t>
  </si>
  <si>
    <t xml:space="preserve">  审计管理</t>
  </si>
  <si>
    <t xml:space="preserve">  其他审计事务支出</t>
  </si>
  <si>
    <t xml:space="preserve">      纪检监察事务</t>
  </si>
  <si>
    <t xml:space="preserve">  大案要案查处</t>
  </si>
  <si>
    <t xml:space="preserve">  派驻派出机构</t>
  </si>
  <si>
    <t xml:space="preserve">  巡视工作</t>
  </si>
  <si>
    <t xml:space="preserve">  其他纪检监察事务支出</t>
  </si>
  <si>
    <t xml:space="preserve">      商贸事务</t>
  </si>
  <si>
    <t xml:space="preserve">  对外贸易管理</t>
  </si>
  <si>
    <t xml:space="preserve">  国际经济合作</t>
  </si>
  <si>
    <t xml:space="preserve">  外资管理</t>
  </si>
  <si>
    <t xml:space="preserve">  国内贸易管理</t>
  </si>
  <si>
    <t xml:space="preserve">  招商引资</t>
  </si>
  <si>
    <t xml:space="preserve">  其他商贸事务支出</t>
  </si>
  <si>
    <t xml:space="preserve">      港澳台事务</t>
  </si>
  <si>
    <t xml:space="preserve">  港澳事务</t>
  </si>
  <si>
    <t xml:space="preserve">  台湾事务</t>
  </si>
  <si>
    <t xml:space="preserve">  其他港澳台事务支出</t>
  </si>
  <si>
    <t xml:space="preserve">      档案事务</t>
  </si>
  <si>
    <t xml:space="preserve">  档案馆</t>
  </si>
  <si>
    <t xml:space="preserve">  其他档案事务支出</t>
  </si>
  <si>
    <t xml:space="preserve">      民主党派及工商联事务</t>
  </si>
  <si>
    <t xml:space="preserve">  其他民主党派及工商联事务支出</t>
  </si>
  <si>
    <t xml:space="preserve">      群众团体事务</t>
  </si>
  <si>
    <t xml:space="preserve">  工会事务</t>
  </si>
  <si>
    <t xml:space="preserve">  其他群众团体事务支出</t>
  </si>
  <si>
    <t xml:space="preserve">      党委办公厅（室）及相关机构事务</t>
  </si>
  <si>
    <t xml:space="preserve">  专项业务</t>
  </si>
  <si>
    <t xml:space="preserve">  其他党委办公厅（室）及相关机构事务支出</t>
  </si>
  <si>
    <t xml:space="preserve">      组织事务</t>
  </si>
  <si>
    <t xml:space="preserve">  公务员事务</t>
  </si>
  <si>
    <t xml:space="preserve">  其他组织事务支出</t>
  </si>
  <si>
    <t xml:space="preserve">      宣传事务</t>
  </si>
  <si>
    <t xml:space="preserve">  宣传管理</t>
  </si>
  <si>
    <t xml:space="preserve">  其他宣传事务支出</t>
  </si>
  <si>
    <t xml:space="preserve">      统战事务</t>
  </si>
  <si>
    <t xml:space="preserve">  宗教事务</t>
  </si>
  <si>
    <t xml:space="preserve">  华侨事务</t>
  </si>
  <si>
    <t xml:space="preserve">  其他统战事务支出</t>
  </si>
  <si>
    <t xml:space="preserve">      其他共产党事务支出</t>
  </si>
  <si>
    <t xml:space="preserve">  其他共产党事务支出</t>
  </si>
  <si>
    <t xml:space="preserve">      市场监督管理事务</t>
  </si>
  <si>
    <t xml:space="preserve">  市场主体管理</t>
  </si>
  <si>
    <t xml:space="preserve">  市场秩序执法</t>
  </si>
  <si>
    <t xml:space="preserve">  质量基础</t>
  </si>
  <si>
    <t xml:space="preserve">  药品事务</t>
  </si>
  <si>
    <t xml:space="preserve">  医疗器械事务</t>
  </si>
  <si>
    <t xml:space="preserve">  化妆品事务</t>
  </si>
  <si>
    <t xml:space="preserve">  质量安全监管</t>
  </si>
  <si>
    <t xml:space="preserve">  食品安全监管</t>
  </si>
  <si>
    <t xml:space="preserve">  其他市场监督管理事务</t>
  </si>
  <si>
    <t xml:space="preserve">      其他一般公共服务支出</t>
  </si>
  <si>
    <t xml:space="preserve">  国家赔偿费用支出</t>
  </si>
  <si>
    <t xml:space="preserve">  其他一般公共服务支出</t>
  </si>
  <si>
    <t>二、外交支出</t>
  </si>
  <si>
    <t>三、国防支出</t>
  </si>
  <si>
    <t>四、公共安全支出</t>
  </si>
  <si>
    <t>其中：公安</t>
  </si>
  <si>
    <t xml:space="preserve">  执法办案</t>
  </si>
  <si>
    <t xml:space="preserve">  特别业务</t>
  </si>
  <si>
    <t xml:space="preserve">  特勤业务</t>
  </si>
  <si>
    <t xml:space="preserve">  移民事务</t>
  </si>
  <si>
    <t xml:space="preserve">  其他公安支出</t>
  </si>
  <si>
    <t xml:space="preserve">      检察</t>
  </si>
  <si>
    <t xml:space="preserve">  “两房”建设</t>
  </si>
  <si>
    <t xml:space="preserve">  检察监督</t>
  </si>
  <si>
    <t xml:space="preserve">  其他检察支出</t>
  </si>
  <si>
    <t xml:space="preserve">      法院</t>
  </si>
  <si>
    <t xml:space="preserve">  案件审判</t>
  </si>
  <si>
    <t xml:space="preserve">  案件执行</t>
  </si>
  <si>
    <t xml:space="preserve">  “两庭”建设</t>
  </si>
  <si>
    <t xml:space="preserve">  其他法院支出</t>
  </si>
  <si>
    <t xml:space="preserve">      司法</t>
  </si>
  <si>
    <t xml:space="preserve">  基层司法业务</t>
  </si>
  <si>
    <t xml:space="preserve">  普法宣传</t>
  </si>
  <si>
    <t xml:space="preserve">  律师管理</t>
  </si>
  <si>
    <t xml:space="preserve">  公共法律服务</t>
  </si>
  <si>
    <t xml:space="preserve">  国家统一法律职业资格考试</t>
  </si>
  <si>
    <t xml:space="preserve">  社区矫正</t>
  </si>
  <si>
    <t xml:space="preserve">  法治建设</t>
  </si>
  <si>
    <t xml:space="preserve">  其他司法支出</t>
  </si>
  <si>
    <t xml:space="preserve">      其他公共安全支出（款）</t>
  </si>
  <si>
    <t xml:space="preserve">  国家司法救助支出</t>
  </si>
  <si>
    <t xml:space="preserve">  其他公共安全支出（项）</t>
  </si>
  <si>
    <t>五、教育支出</t>
  </si>
  <si>
    <t>其中：教育管理事务</t>
  </si>
  <si>
    <t xml:space="preserve">  其他教育管理事务支出</t>
  </si>
  <si>
    <t xml:space="preserve">      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</si>
  <si>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</si>
  <si>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</si>
  <si>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</si>
  <si>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</si>
  <si>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高等教育</t>
  </si>
  <si>
    <t xml:space="preserve">  其他普通教育支出</t>
  </si>
  <si>
    <t xml:space="preserve">      职业教育</t>
  </si>
  <si>
    <t xml:space="preserve">  初等职业教育</t>
  </si>
  <si>
    <t xml:space="preserve">  中等职业教育</t>
  </si>
  <si>
    <t xml:space="preserve">  技校教育</t>
  </si>
  <si>
    <t xml:space="preserve">  高等职业教育</t>
  </si>
  <si>
    <t xml:space="preserve">  其他职业教育支出</t>
  </si>
  <si>
    <t xml:space="preserve">      进修及培训</t>
  </si>
  <si>
    <t xml:space="preserve">  教师进修</t>
  </si>
  <si>
    <t xml:space="preserve">  干部教育</t>
  </si>
  <si>
    <t xml:space="preserve">  培训支出</t>
  </si>
  <si>
    <t xml:space="preserve">  退役士兵能力提升</t>
  </si>
  <si>
    <t xml:space="preserve">  其他进修及培训</t>
  </si>
  <si>
    <t xml:space="preserve">      教育费附加安排的支出</t>
  </si>
  <si>
    <t xml:space="preserve">  农村中小学校舍建设</t>
  </si>
  <si>
    <t xml:space="preserve">  农村中小学教学设施</t>
  </si>
  <si>
    <t xml:space="preserve">  城市中小学校舍建设</t>
  </si>
  <si>
    <t xml:space="preserve">  城市中小学教学设施</t>
  </si>
  <si>
    <t xml:space="preserve">  中等职业学校教学设施</t>
  </si>
  <si>
    <t xml:space="preserve">  其他教育费附加安排的支出</t>
  </si>
  <si>
    <t xml:space="preserve">      其他教育支出</t>
  </si>
  <si>
    <t>六、科学技术支出</t>
  </si>
  <si>
    <t>其中：科学技术管理服务</t>
  </si>
  <si>
    <t xml:space="preserve">  其他科学技术管理事务支出</t>
  </si>
  <si>
    <t xml:space="preserve">      技术研究与开发</t>
  </si>
  <si>
    <t xml:space="preserve">  机构运行</t>
  </si>
  <si>
    <t xml:space="preserve">  科技成果转化与扩散</t>
  </si>
  <si>
    <t xml:space="preserve">  共性技术研究与开发</t>
  </si>
  <si>
    <t xml:space="preserve">  其他技术研究与开发支出</t>
  </si>
  <si>
    <t xml:space="preserve">      科学技术普及</t>
  </si>
  <si>
    <t xml:space="preserve">  科普活动</t>
  </si>
  <si>
    <t xml:space="preserve">  青少年科技活动</t>
  </si>
  <si>
    <t xml:space="preserve">  学术交流活动</t>
  </si>
  <si>
    <t xml:space="preserve">  科技馆站</t>
  </si>
  <si>
    <t xml:space="preserve">  其他科学技术普及支出</t>
  </si>
  <si>
    <t xml:space="preserve">      科技重大项目</t>
  </si>
  <si>
    <t xml:space="preserve">  科技重大专项</t>
  </si>
  <si>
    <t xml:space="preserve">  重点研发计划</t>
  </si>
  <si>
    <t xml:space="preserve">  其他科技重大项目</t>
  </si>
  <si>
    <t xml:space="preserve">      其他科学技术支出（款）</t>
  </si>
  <si>
    <t xml:space="preserve">  科技奖励</t>
  </si>
  <si>
    <t xml:space="preserve">  核应急</t>
  </si>
  <si>
    <t xml:space="preserve">  转制科研机构</t>
  </si>
  <si>
    <t xml:space="preserve">  其他科学技术支出（项）</t>
  </si>
  <si>
    <t>七、文化旅游体育与传媒支出</t>
  </si>
  <si>
    <t>其中：文化和旅游</t>
  </si>
  <si>
    <t xml:space="preserve">  图书馆</t>
  </si>
  <si>
    <t xml:space="preserve">  文化展示及纪念机构</t>
  </si>
  <si>
    <t xml:space="preserve">  艺术表演场所</t>
  </si>
  <si>
    <t xml:space="preserve">  艺术表演团体</t>
  </si>
  <si>
    <t xml:space="preserve">  文化活动</t>
  </si>
  <si>
    <t xml:space="preserve">  群众文化</t>
  </si>
  <si>
    <t xml:space="preserve">  文化和旅游交流与合作</t>
  </si>
  <si>
    <t xml:space="preserve">  文化创作与保护</t>
  </si>
  <si>
    <t xml:space="preserve">  文化和旅游市场管理</t>
  </si>
  <si>
    <t xml:space="preserve">  旅游宣传</t>
  </si>
  <si>
    <t xml:space="preserve">  文化和旅游管理事务</t>
  </si>
  <si>
    <t xml:space="preserve">  其他文化和旅游支出</t>
  </si>
  <si>
    <t xml:space="preserve">      文物</t>
  </si>
  <si>
    <t xml:space="preserve">  文物保护</t>
  </si>
  <si>
    <t xml:space="preserve">  博物馆</t>
  </si>
  <si>
    <t xml:space="preserve">  历史名城与古迹</t>
  </si>
  <si>
    <t xml:space="preserve">  其他文物支出</t>
  </si>
  <si>
    <t xml:space="preserve">      体育</t>
  </si>
  <si>
    <t xml:space="preserve">  运动项目管理</t>
  </si>
  <si>
    <t xml:space="preserve">  体育竞赛</t>
  </si>
  <si>
    <t xml:space="preserve">  体育训练</t>
  </si>
  <si>
    <t xml:space="preserve">  体育场馆</t>
  </si>
  <si>
    <t xml:space="preserve">  群众体育</t>
  </si>
  <si>
    <t xml:space="preserve">  体育交流与合作</t>
  </si>
  <si>
    <t xml:space="preserve">  其他体育支出</t>
  </si>
  <si>
    <t xml:space="preserve">      新闻出版电影</t>
  </si>
  <si>
    <t xml:space="preserve">  新闻通讯</t>
  </si>
  <si>
    <t xml:space="preserve">  出版发行</t>
  </si>
  <si>
    <t xml:space="preserve">  版权管理</t>
  </si>
  <si>
    <t xml:space="preserve">  电影</t>
  </si>
  <si>
    <t xml:space="preserve">  其他新闻出版电影支出</t>
  </si>
  <si>
    <t xml:space="preserve">      其他文化旅游体育与传媒支出</t>
  </si>
  <si>
    <t xml:space="preserve">  宣传文化发展专项支出</t>
  </si>
  <si>
    <t xml:space="preserve">  文化产业发展专项支出</t>
  </si>
  <si>
    <t xml:space="preserve">  其他文化旅游体育与传媒支出</t>
  </si>
  <si>
    <t>八、社会保障和就业支出</t>
  </si>
  <si>
    <t>其中：人力资源和社会保障管理事务</t>
  </si>
  <si>
    <t xml:space="preserve">  综合业务管理</t>
  </si>
  <si>
    <t xml:space="preserve">  劳动保障监察</t>
  </si>
  <si>
    <t xml:space="preserve">  就业管理事务</t>
  </si>
  <si>
    <t xml:space="preserve">  社会保险业务管理事务</t>
  </si>
  <si>
    <t xml:space="preserve">  社会保险经办机构</t>
  </si>
  <si>
    <t xml:space="preserve">  劳动关系和维权</t>
  </si>
  <si>
    <t xml:space="preserve">  公共就业服务和职业技能鉴定机构</t>
  </si>
  <si>
    <t xml:space="preserve">  劳动人事争议调解仲裁</t>
  </si>
  <si>
    <t xml:space="preserve">  政府特殊津贴</t>
  </si>
  <si>
    <t xml:space="preserve">  资助留学回国人员</t>
  </si>
  <si>
    <t xml:space="preserve">  博士后日常经费</t>
  </si>
  <si>
    <t xml:space="preserve">  引进人才费用</t>
  </si>
  <si>
    <t xml:space="preserve">  其他人力资源和社会保障管理事务支出</t>
  </si>
  <si>
    <t xml:space="preserve">      民族管理事务</t>
  </si>
  <si>
    <t xml:space="preserve">  社会组织管理</t>
  </si>
  <si>
    <t xml:space="preserve">  行政区划和地名管理</t>
  </si>
  <si>
    <t xml:space="preserve">  基层政权建设和社区治理</t>
  </si>
  <si>
    <t xml:space="preserve">  其他民政管理事务支出</t>
  </si>
  <si>
    <t xml:space="preserve">      行政事业单位养老支出</t>
  </si>
  <si>
    <t xml:space="preserve">  行政单位离退休</t>
  </si>
  <si>
    <t xml:space="preserve">  事业单位离退休</t>
  </si>
  <si>
    <t xml:space="preserve">  离退休人员管理机构</t>
  </si>
  <si>
    <t xml:space="preserve">  机关事业单位基本养老保险缴费支出</t>
  </si>
  <si>
    <t xml:space="preserve">  机关事业单位职业年金缴费支出</t>
  </si>
  <si>
    <t xml:space="preserve">  对机关事业单位基本养老保险基金的补助</t>
  </si>
  <si>
    <t xml:space="preserve">  对机关事业单位职业年金的补助</t>
  </si>
  <si>
    <t xml:space="preserve">  其他行政事业单位养老支出</t>
  </si>
  <si>
    <t xml:space="preserve">      企业改革补助</t>
  </si>
  <si>
    <t xml:space="preserve">  企业关闭破产补助</t>
  </si>
  <si>
    <t xml:space="preserve">  厂办大集体改革补助</t>
  </si>
  <si>
    <t xml:space="preserve">  其他企业改革发展补助</t>
  </si>
  <si>
    <t xml:space="preserve">      就业补助</t>
  </si>
  <si>
    <t xml:space="preserve">  就业创业服务补贴</t>
  </si>
  <si>
    <t xml:space="preserve">  职业培训补贴</t>
  </si>
  <si>
    <t xml:space="preserve">  社会保险补贴</t>
  </si>
  <si>
    <t xml:space="preserve">  公益性岗位补贴</t>
  </si>
  <si>
    <t xml:space="preserve">  职业技能鉴定补贴</t>
  </si>
  <si>
    <t xml:space="preserve">  就业见习补贴</t>
  </si>
  <si>
    <t xml:space="preserve">  高技能人才培养补助</t>
  </si>
  <si>
    <t xml:space="preserve">  促进创业补贴</t>
  </si>
  <si>
    <t xml:space="preserve">  其他就业补助支出</t>
  </si>
  <si>
    <t xml:space="preserve">      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</si>
  <si>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</si>
  <si>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</si>
  <si>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</si>
  <si>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</si>
  <si>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</si>
  <si>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光荣院</t>
  </si>
  <si>
    <t xml:space="preserve">  烈士纪念设施管理维护</t>
  </si>
  <si>
    <t xml:space="preserve">  其他优抚支出</t>
  </si>
  <si>
    <t xml:space="preserve">      退役安置</t>
  </si>
  <si>
    <t xml:space="preserve">  退役士兵安置</t>
  </si>
  <si>
    <t xml:space="preserve">  军队移交政府的离退休人员安置</t>
  </si>
  <si>
    <t xml:space="preserve">  军队移交政府离退休干部管理机构</t>
  </si>
  <si>
    <t xml:space="preserve">  退役士兵管理教育</t>
  </si>
  <si>
    <t xml:space="preserve">  军队转业干部安置</t>
  </si>
  <si>
    <t xml:space="preserve">  其他退役安置支出</t>
  </si>
  <si>
    <t xml:space="preserve">      社会福利</t>
  </si>
  <si>
    <t xml:space="preserve">  儿童福利</t>
  </si>
  <si>
    <t xml:space="preserve">  老年福利</t>
  </si>
  <si>
    <t xml:space="preserve">  康复辅具</t>
  </si>
  <si>
    <t xml:space="preserve">  殡葬</t>
  </si>
  <si>
    <t xml:space="preserve">  社会福利事业单位</t>
  </si>
  <si>
    <t xml:space="preserve">  养老服务</t>
  </si>
  <si>
    <t xml:space="preserve">  其他社会福利支出</t>
  </si>
  <si>
    <t xml:space="preserve">      残疾人事业</t>
  </si>
  <si>
    <t xml:space="preserve">  残疾人康复</t>
  </si>
  <si>
    <t xml:space="preserve">  残疾人就业</t>
  </si>
  <si>
    <t xml:space="preserve">  残疾人体育</t>
  </si>
  <si>
    <t xml:space="preserve">  残疾人生活和护理补贴</t>
  </si>
  <si>
    <t xml:space="preserve">  其他残疾人事业支出</t>
  </si>
  <si>
    <t xml:space="preserve">      红十字事业</t>
  </si>
  <si>
    <t xml:space="preserve">  其他红十字事业支出</t>
  </si>
  <si>
    <t xml:space="preserve">      最低生活保障</t>
  </si>
  <si>
    <t xml:space="preserve">  城市最低生活保障金支出</t>
  </si>
  <si>
    <t xml:space="preserve">  农村最低生活保障金支出</t>
  </si>
  <si>
    <t xml:space="preserve">      临时救助</t>
  </si>
  <si>
    <t xml:space="preserve">  临时救助支出</t>
  </si>
  <si>
    <t xml:space="preserve">  流浪乞讨人员救助支出</t>
  </si>
  <si>
    <t xml:space="preserve">      特困人员救助供养</t>
  </si>
  <si>
    <t xml:space="preserve">  城市特困人员救助供养支出</t>
  </si>
  <si>
    <t xml:space="preserve">  农村特困人员救助供养支出</t>
  </si>
  <si>
    <t xml:space="preserve">      其他生活救助</t>
  </si>
  <si>
    <t xml:space="preserve">  其他城市生活救助</t>
  </si>
  <si>
    <t xml:space="preserve">  其他农村生活救助</t>
  </si>
  <si>
    <t xml:space="preserve">      财政对基本养老保险基金的补助</t>
  </si>
  <si>
    <t xml:space="preserve">  财政对企业职工基本养老保险基金的补助</t>
  </si>
  <si>
    <t xml:space="preserve">  财政对城乡居民基本养老保险基金的补助</t>
  </si>
  <si>
    <t xml:space="preserve">  财政对其他基本养老保险基金的补助</t>
  </si>
  <si>
    <t xml:space="preserve">      退役军人管理事务</t>
  </si>
  <si>
    <t xml:space="preserve">  拥军优属</t>
  </si>
  <si>
    <t xml:space="preserve">  军供保障</t>
  </si>
  <si>
    <t xml:space="preserve">  其他退役军人事务管理支出</t>
  </si>
  <si>
    <t xml:space="preserve">      财政代缴社会保险费支出</t>
  </si>
  <si>
    <t xml:space="preserve">  财政代缴城乡居民基本养老保险费支出</t>
  </si>
  <si>
    <t xml:space="preserve">  财政代缴其他社会保险费支出</t>
  </si>
  <si>
    <t xml:space="preserve">      其他社会保障和就业支出（款）</t>
  </si>
  <si>
    <t xml:space="preserve">  其他社会保障和就业支出（项）</t>
  </si>
  <si>
    <t>九、卫生健康支出</t>
  </si>
  <si>
    <t>其中：卫生健康管理事务</t>
  </si>
  <si>
    <t xml:space="preserve">  其他卫生健康管理事务支出</t>
  </si>
  <si>
    <t xml:space="preserve">      公立医院</t>
  </si>
  <si>
    <t xml:space="preserve">  综合医院</t>
  </si>
  <si>
    <t xml:space="preserve">  中医（民族）医院</t>
  </si>
  <si>
    <t xml:space="preserve">  传染病医院</t>
  </si>
  <si>
    <t xml:space="preserve">  职业病防治医院</t>
  </si>
  <si>
    <t xml:space="preserve">  精神病医院</t>
  </si>
  <si>
    <t xml:space="preserve">  妇幼保健医院</t>
  </si>
  <si>
    <t xml:space="preserve">  儿童医院</t>
  </si>
  <si>
    <t xml:space="preserve">  其他专科医院</t>
  </si>
  <si>
    <t xml:space="preserve">  福利医院</t>
  </si>
  <si>
    <t xml:space="preserve">  行业医院</t>
  </si>
  <si>
    <t xml:space="preserve">  处理医疗欠费</t>
  </si>
  <si>
    <t xml:space="preserve">  康复医院</t>
  </si>
  <si>
    <t xml:space="preserve">  优抚医院</t>
  </si>
  <si>
    <t xml:space="preserve">  其他公立医院支出</t>
  </si>
  <si>
    <t xml:space="preserve">      基层医疗卫生机构</t>
  </si>
  <si>
    <t xml:space="preserve">  城市社区卫生机构</t>
  </si>
  <si>
    <t xml:space="preserve">  乡镇卫生院</t>
  </si>
  <si>
    <t xml:space="preserve">  其他基层医疗卫生机构支出</t>
  </si>
  <si>
    <t xml:space="preserve">      公共卫生</t>
  </si>
  <si>
    <t xml:space="preserve">  疾病预防控制机构</t>
  </si>
  <si>
    <t xml:space="preserve">  卫生监督机构</t>
  </si>
  <si>
    <t xml:space="preserve">  妇幼保健机构</t>
  </si>
  <si>
    <t xml:space="preserve">  精神卫生机构</t>
  </si>
  <si>
    <t xml:space="preserve">  应急救治机构</t>
  </si>
  <si>
    <t xml:space="preserve">  采供血机构</t>
  </si>
  <si>
    <t xml:space="preserve">  其他专业公共卫生机构</t>
  </si>
  <si>
    <t xml:space="preserve">  基本公共卫生服务</t>
  </si>
  <si>
    <t xml:space="preserve">  重大公共卫生服务</t>
  </si>
  <si>
    <t xml:space="preserve">  突发公共卫生事件应急处理</t>
  </si>
  <si>
    <t xml:space="preserve">  其他公共卫生支出</t>
  </si>
  <si>
    <t xml:space="preserve">      中医药</t>
  </si>
  <si>
    <t xml:space="preserve">  中医（民族医）药专项</t>
  </si>
  <si>
    <t xml:space="preserve">  其他中医药支出</t>
  </si>
  <si>
    <t xml:space="preserve">      计划生育事务</t>
  </si>
  <si>
    <t xml:space="preserve">  计划生育机构</t>
  </si>
  <si>
    <t xml:space="preserve">  计划生育服务</t>
  </si>
  <si>
    <t xml:space="preserve">  其他计划生育事务支出</t>
  </si>
  <si>
    <t xml:space="preserve">      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</si>
  <si>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</si>
  <si>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</si>
  <si>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</si>
  <si>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</si>
  <si>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 xml:space="preserve">      财政对基本医疗保险基金的补助</t>
  </si>
  <si>
    <t xml:space="preserve">  财政对职工基本医疗保险基金的补助</t>
  </si>
  <si>
    <t xml:space="preserve">  财政对城乡居民基本医疗保险基金的补助</t>
  </si>
  <si>
    <t xml:space="preserve">  财政对其他基本医疗保险基金的补助</t>
  </si>
  <si>
    <t xml:space="preserve">      医疗救助</t>
  </si>
  <si>
    <t xml:space="preserve">  城乡医疗救助</t>
  </si>
  <si>
    <t xml:space="preserve">  疾病应急救助</t>
  </si>
  <si>
    <t xml:space="preserve">  其他医疗救助支出</t>
  </si>
  <si>
    <t xml:space="preserve">      优抚对象医疗</t>
  </si>
  <si>
    <t xml:space="preserve">  优抚对象医疗补助</t>
  </si>
  <si>
    <t xml:space="preserve">  其他优抚对象医疗支出</t>
  </si>
  <si>
    <t xml:space="preserve">      医疗保障管理事务</t>
  </si>
  <si>
    <t xml:space="preserve">  医疗保障政策管理</t>
  </si>
  <si>
    <t xml:space="preserve">  医疗保障经办事务</t>
  </si>
  <si>
    <t xml:space="preserve">  其他医疗保障管理事务支出</t>
  </si>
  <si>
    <t xml:space="preserve">      其他卫生健康支出（款）</t>
  </si>
  <si>
    <t xml:space="preserve">  其他卫生健康支出（项）</t>
  </si>
  <si>
    <t>十、节能环保支出</t>
  </si>
  <si>
    <t>其中：环境保护管理事务</t>
  </si>
  <si>
    <t xml:space="preserve">  生态环境保护宣传</t>
  </si>
  <si>
    <t xml:space="preserve">  环境保护法规、规划及标准</t>
  </si>
  <si>
    <t xml:space="preserve">  生态环境国际合作及履约</t>
  </si>
  <si>
    <t xml:space="preserve">  生态环境保护行政许可</t>
  </si>
  <si>
    <t xml:space="preserve">  应对气候变化管理事务</t>
  </si>
  <si>
    <t xml:space="preserve">  其他环境保护管理事务支出</t>
  </si>
  <si>
    <t xml:space="preserve">      自然生态保护</t>
  </si>
  <si>
    <t xml:space="preserve">  生态保护</t>
  </si>
  <si>
    <t xml:space="preserve">  农村环境保护</t>
  </si>
  <si>
    <t xml:space="preserve">  生物及物种资源保护</t>
  </si>
  <si>
    <t xml:space="preserve">  草原生态修复治理</t>
  </si>
  <si>
    <t xml:space="preserve">  自然保护地</t>
  </si>
  <si>
    <t xml:space="preserve">  其他自然生态保护支出</t>
  </si>
  <si>
    <t xml:space="preserve">      其他节能环保支出（款）</t>
  </si>
  <si>
    <t xml:space="preserve">  其他节能环保支出（项）</t>
  </si>
  <si>
    <t>十一、城乡社区支出</t>
  </si>
  <si>
    <t>其中：城乡社区管理事务</t>
  </si>
  <si>
    <t xml:space="preserve">  城管执法</t>
  </si>
  <si>
    <t xml:space="preserve">  工程建设标准规范编制与监管</t>
  </si>
  <si>
    <t xml:space="preserve">  工程建设管理</t>
  </si>
  <si>
    <t xml:space="preserve">  市政公用行业市场监管</t>
  </si>
  <si>
    <t xml:space="preserve">  住宅建设与房地产市场监管</t>
  </si>
  <si>
    <t xml:space="preserve">  执业资格注册、资质审查</t>
  </si>
  <si>
    <t xml:space="preserve">  其他城乡社区管理事务支出</t>
  </si>
  <si>
    <t xml:space="preserve">      城乡社区规划与管理</t>
  </si>
  <si>
    <t xml:space="preserve">  城乡社区规划与管理</t>
  </si>
  <si>
    <t xml:space="preserve">      城乡社区公共设施</t>
  </si>
  <si>
    <t xml:space="preserve">  小城镇基础设施建设</t>
  </si>
  <si>
    <t xml:space="preserve">  其他城乡社区公共设施支出</t>
  </si>
  <si>
    <t xml:space="preserve">      城乡社区环境卫生</t>
  </si>
  <si>
    <t xml:space="preserve">  城乡社区环境卫生</t>
  </si>
  <si>
    <t xml:space="preserve">      建设市场管理与监督</t>
  </si>
  <si>
    <t xml:space="preserve">  建设市场管理与监督</t>
  </si>
  <si>
    <t xml:space="preserve">      其他城乡社区支出</t>
  </si>
  <si>
    <t xml:space="preserve">  其他城乡社区支出</t>
  </si>
  <si>
    <t>十二、农林水支出</t>
  </si>
  <si>
    <t>其中：农业农村</t>
  </si>
  <si>
    <t xml:space="preserve">  农垦运行</t>
  </si>
  <si>
    <t xml:space="preserve">  科技转化与推广服务</t>
  </si>
  <si>
    <t xml:space="preserve">  病虫害控制</t>
  </si>
  <si>
    <t xml:space="preserve">  农产品质量安全</t>
  </si>
  <si>
    <t xml:space="preserve">  执法监管</t>
  </si>
  <si>
    <t xml:space="preserve">  统计监测与信息服务</t>
  </si>
  <si>
    <t xml:space="preserve">  行业业务管理</t>
  </si>
  <si>
    <t xml:space="preserve">  对外交流与合作</t>
  </si>
  <si>
    <t xml:space="preserve">  防灾救灾</t>
  </si>
  <si>
    <t xml:space="preserve">  稳定农民收入补贴</t>
  </si>
  <si>
    <t xml:space="preserve">  农业结构调整补贴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</si>
  <si>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</si>
  <si>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</si>
  <si>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</si>
  <si>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</si>
  <si>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农业资源保护修复与利用</t>
  </si>
  <si>
    <t xml:space="preserve">  农村道路建设</t>
  </si>
  <si>
    <t xml:space="preserve">  渔业发展</t>
  </si>
  <si>
    <t xml:space="preserve">  对高校毕业生到基层任职补助</t>
  </si>
  <si>
    <t xml:space="preserve">  农田建设</t>
  </si>
  <si>
    <t xml:space="preserve">  其他农业农村支出</t>
  </si>
  <si>
    <t xml:space="preserve">      林业和草原</t>
  </si>
  <si>
    <t xml:space="preserve">  事业机构</t>
  </si>
  <si>
    <t xml:space="preserve">  森林资源培育</t>
  </si>
  <si>
    <t xml:space="preserve">  技术推广与转化</t>
  </si>
  <si>
    <t xml:space="preserve">  森林资源管理</t>
  </si>
  <si>
    <t xml:space="preserve">  森林生态效益补偿</t>
  </si>
  <si>
    <t xml:space="preserve">  动植物保护</t>
  </si>
  <si>
    <t xml:space="preserve">  湿地保护</t>
  </si>
  <si>
    <t xml:space="preserve">  执法与监督</t>
  </si>
  <si>
    <t xml:space="preserve">  防沙治沙</t>
  </si>
  <si>
    <t xml:space="preserve">  对外合作与交流</t>
  </si>
  <si>
    <t xml:space="preserve">  产业化管理</t>
  </si>
  <si>
    <t xml:space="preserve">  信息管理</t>
  </si>
  <si>
    <t xml:space="preserve">  林区公共支出</t>
  </si>
  <si>
    <t xml:space="preserve">  贷款贴息</t>
  </si>
  <si>
    <t xml:space="preserve">  林业草原防灾减灾</t>
  </si>
  <si>
    <t xml:space="preserve">  草原管理</t>
  </si>
  <si>
    <t xml:space="preserve">  其他林业和草原支出</t>
  </si>
  <si>
    <t xml:space="preserve">      水利</t>
  </si>
  <si>
    <t xml:space="preserve">  水利行业业务管理</t>
  </si>
  <si>
    <t xml:space="preserve">  水利工程建设</t>
  </si>
  <si>
    <t xml:space="preserve">  水利工程运行与维护</t>
  </si>
  <si>
    <t xml:space="preserve">  长江黄河等流域管理</t>
  </si>
  <si>
    <t xml:space="preserve">  水利前期工作</t>
  </si>
  <si>
    <t xml:space="preserve">  水利执法监督</t>
  </si>
  <si>
    <t xml:space="preserve">  水土保持</t>
  </si>
  <si>
    <t xml:space="preserve">  水资源节约管理与保护</t>
  </si>
  <si>
    <t xml:space="preserve">  水质监测</t>
  </si>
  <si>
    <t xml:space="preserve">  水文测报</t>
  </si>
  <si>
    <t xml:space="preserve">  防汛</t>
  </si>
  <si>
    <t xml:space="preserve">  抗旱</t>
  </si>
  <si>
    <t xml:space="preserve">  农村水利</t>
  </si>
  <si>
    <t xml:space="preserve">  水利技术推广</t>
  </si>
  <si>
    <t xml:space="preserve">  国际河流治理与管理</t>
  </si>
  <si>
    <t xml:space="preserve">  江河湖库水系综合整治</t>
  </si>
  <si>
    <t xml:space="preserve">  大中型水库移民后期扶持专项支出</t>
  </si>
  <si>
    <t xml:space="preserve">  水利安全监督</t>
  </si>
  <si>
    <t xml:space="preserve">  水利建设征地及移民支出</t>
  </si>
  <si>
    <t xml:space="preserve">  农村人畜饮水</t>
  </si>
  <si>
    <t xml:space="preserve">  南水北调工程建设</t>
  </si>
  <si>
    <t xml:space="preserve">  南水北调工程管理</t>
  </si>
  <si>
    <t xml:space="preserve">  其他水利支出</t>
  </si>
  <si>
    <t xml:space="preserve">      巩固脱贫衔接乡村振兴</t>
  </si>
  <si>
    <t xml:space="preserve">  农村基础设施建设</t>
  </si>
  <si>
    <t xml:space="preserve">  生产发展</t>
  </si>
  <si>
    <t xml:space="preserve">  社会发展</t>
  </si>
  <si>
    <t xml:space="preserve">  贷款奖补和贴息</t>
  </si>
  <si>
    <t xml:space="preserve">  “三西”农业建设专项补助</t>
  </si>
  <si>
    <t xml:space="preserve">  其他巩固脱贫衔接乡村振兴支出</t>
  </si>
  <si>
    <t xml:space="preserve">      农村综合改革</t>
  </si>
  <si>
    <t xml:space="preserve">  对村级公益事业建设的补助</t>
  </si>
  <si>
    <t xml:space="preserve">  国有农场办社会职能改革补助</t>
  </si>
  <si>
    <t xml:space="preserve">  对村民委员会和村党支部的补助</t>
  </si>
  <si>
    <t xml:space="preserve">  对村集体经济组织的补助</t>
  </si>
  <si>
    <t xml:space="preserve">  农村综合改革示范试点补助</t>
  </si>
  <si>
    <t xml:space="preserve">  其他农村综合改革支出</t>
  </si>
  <si>
    <t xml:space="preserve">      普惠金融发展支出</t>
  </si>
  <si>
    <t xml:space="preserve">  支持农村金融机构</t>
  </si>
  <si>
    <t xml:space="preserve">  农业保险保费补贴</t>
  </si>
  <si>
    <t xml:space="preserve">  创业担保贷款贴息及奖补</t>
  </si>
  <si>
    <t xml:space="preserve">  补充创业担保贷款基金</t>
  </si>
  <si>
    <t xml:space="preserve">  其他普惠金融发展支出</t>
  </si>
  <si>
    <t xml:space="preserve">      目标价格补贴</t>
  </si>
  <si>
    <t xml:space="preserve">  棉花目标价格补贴</t>
  </si>
  <si>
    <t xml:space="preserve">  其他目标价格补贴</t>
  </si>
  <si>
    <t xml:space="preserve">      其他农林水支出</t>
  </si>
  <si>
    <t xml:space="preserve">  化解其他公益性乡村债务支出</t>
  </si>
  <si>
    <t xml:space="preserve">  其他农林水支出</t>
  </si>
  <si>
    <t>十三、交通运输支出</t>
  </si>
  <si>
    <t>其中：公路水路运输</t>
  </si>
  <si>
    <t xml:space="preserve">  公路建设</t>
  </si>
  <si>
    <t xml:space="preserve">  公路养护</t>
  </si>
  <si>
    <t xml:space="preserve">  交通运输信息化建设</t>
  </si>
  <si>
    <t xml:space="preserve">  公路和运输安全</t>
  </si>
  <si>
    <t xml:space="preserve">  公路还贷专项</t>
  </si>
  <si>
    <t xml:space="preserve">  公路运输管理</t>
  </si>
  <si>
    <t xml:space="preserve">  公路和运输技术标准化建设</t>
  </si>
  <si>
    <t xml:space="preserve">  港口设施</t>
  </si>
  <si>
    <t xml:space="preserve">  航道维护</t>
  </si>
  <si>
    <t xml:space="preserve">  船舶检验</t>
  </si>
  <si>
    <t xml:space="preserve">  救助打捞</t>
  </si>
  <si>
    <t xml:space="preserve">  内河运输</t>
  </si>
  <si>
    <t xml:space="preserve">  远洋运输</t>
  </si>
  <si>
    <t xml:space="preserve">  海事管理</t>
  </si>
  <si>
    <t xml:space="preserve">  航标事业发展支出</t>
  </si>
  <si>
    <t xml:space="preserve">  水路运输管理支出</t>
  </si>
  <si>
    <t xml:space="preserve">  口岸建设</t>
  </si>
  <si>
    <t xml:space="preserve">  其他公路水路运输支出</t>
  </si>
  <si>
    <t xml:space="preserve">      其他交通运输支出（款）</t>
  </si>
  <si>
    <t xml:space="preserve">  公共交通运营补助</t>
  </si>
  <si>
    <t xml:space="preserve">  其他交通运输支出（项）</t>
  </si>
  <si>
    <t>十四、资源勘探工业信息等支出</t>
  </si>
  <si>
    <t>其中：工业和信息产业监管</t>
  </si>
  <si>
    <t xml:space="preserve">  战备应急</t>
  </si>
  <si>
    <t xml:space="preserve">  专用通信</t>
  </si>
  <si>
    <t xml:space="preserve">  无线电及信息通信监管</t>
  </si>
  <si>
    <t xml:space="preserve">  工程建设及运行维护</t>
  </si>
  <si>
    <t xml:space="preserve">  产业发展</t>
  </si>
  <si>
    <t xml:space="preserve">  其他工业和信息产业监管支出</t>
  </si>
  <si>
    <t xml:space="preserve">      国有资产监管</t>
  </si>
  <si>
    <t xml:space="preserve">  国有企业监事会专项</t>
  </si>
  <si>
    <t xml:space="preserve">  中央企业专项管理</t>
  </si>
  <si>
    <t xml:space="preserve">  其他国有资产监管支出</t>
  </si>
  <si>
    <t xml:space="preserve">      支持中小企业发展和管理支出</t>
  </si>
  <si>
    <t xml:space="preserve">  科技型中小企业技术创新基金</t>
  </si>
  <si>
    <t xml:space="preserve">  中小企业发展专项</t>
  </si>
  <si>
    <t xml:space="preserve">  减免房租补贴</t>
  </si>
  <si>
    <t xml:space="preserve">  其他支持中小企业发展和管理支出</t>
  </si>
  <si>
    <t>十五、商业服务业等支出</t>
  </si>
  <si>
    <t>其中：商业流通事务</t>
  </si>
  <si>
    <t xml:space="preserve">  食品流通安全补贴</t>
  </si>
  <si>
    <t xml:space="preserve">  市场监测及信息管理</t>
  </si>
  <si>
    <t xml:space="preserve">  民贸企业补贴</t>
  </si>
  <si>
    <t xml:space="preserve">  民贸民品贷款贴息</t>
  </si>
  <si>
    <t xml:space="preserve">  其他商业流通事务支出</t>
  </si>
  <si>
    <t xml:space="preserve">      其他商业服务业等支出（款）</t>
  </si>
  <si>
    <t xml:space="preserve">  服务业基础设施建设</t>
  </si>
  <si>
    <t xml:space="preserve">  其他商业服务业等支出（项）</t>
  </si>
  <si>
    <t>十六、金融支出</t>
  </si>
  <si>
    <t>其中：金融发展支出</t>
  </si>
  <si>
    <t xml:space="preserve">  政策性银行亏损补贴</t>
  </si>
  <si>
    <t xml:space="preserve">  利息费用补贴支出</t>
  </si>
  <si>
    <t xml:space="preserve">  补充资本金</t>
  </si>
  <si>
    <t xml:space="preserve">  风险基金补助</t>
  </si>
  <si>
    <t xml:space="preserve">  其他金融发展支出</t>
  </si>
  <si>
    <t xml:space="preserve">      其他金融支出（款）</t>
  </si>
  <si>
    <t xml:space="preserve">  重点企业贷款贴息</t>
  </si>
  <si>
    <t xml:space="preserve">  其他金融支出（项）</t>
  </si>
  <si>
    <t>十七、援助其他地区支出</t>
  </si>
  <si>
    <t>十八、自然资源海洋气象等支出</t>
  </si>
  <si>
    <t>其中：自然资源事务</t>
  </si>
  <si>
    <t xml:space="preserve">  自然资源规划及管理</t>
  </si>
  <si>
    <t xml:space="preserve">  自然资源利用与保护</t>
  </si>
  <si>
    <t xml:space="preserve">  自然资源社会公益服务</t>
  </si>
  <si>
    <t xml:space="preserve">  自然资源行业业务管理</t>
  </si>
  <si>
    <t xml:space="preserve">  自然资源调查与确权登记</t>
  </si>
  <si>
    <t xml:space="preserve">  土地资源储备支出</t>
  </si>
  <si>
    <t xml:space="preserve">  地质矿产资源与环境调查</t>
  </si>
  <si>
    <t xml:space="preserve">  地质勘查与矿产资源管理</t>
  </si>
  <si>
    <t xml:space="preserve">  地质转产项目财政贴息</t>
  </si>
  <si>
    <t xml:space="preserve">  国外风险勘查</t>
  </si>
  <si>
    <t xml:space="preserve">  地质勘查基金（周转金）支出</t>
  </si>
  <si>
    <t xml:space="preserve">  海域与海岛管理</t>
  </si>
  <si>
    <t xml:space="preserve">  自然资源国际合作与海洋权益维护</t>
  </si>
  <si>
    <t xml:space="preserve">  自然资源卫星</t>
  </si>
  <si>
    <t xml:space="preserve">  极地考察</t>
  </si>
  <si>
    <t xml:space="preserve">  深海调查与资源开发</t>
  </si>
  <si>
    <t xml:space="preserve">  海港航标维护</t>
  </si>
  <si>
    <t xml:space="preserve">  海水淡化</t>
  </si>
  <si>
    <t xml:space="preserve">  无居民海岛使用金支出</t>
  </si>
  <si>
    <t xml:space="preserve">  海洋战略规划与预警监测</t>
  </si>
  <si>
    <t xml:space="preserve">  基础测绘与地理信息监管</t>
  </si>
  <si>
    <t xml:space="preserve">  其他自然资源事务支出</t>
  </si>
  <si>
    <t>十九、住房保障支出</t>
  </si>
  <si>
    <t>其中：保障性安居工程支出</t>
  </si>
  <si>
    <t xml:space="preserve">  廉租住房</t>
  </si>
  <si>
    <t xml:space="preserve">  沉陷区治理</t>
  </si>
  <si>
    <t xml:space="preserve">  棚户区改造</t>
  </si>
  <si>
    <t xml:space="preserve">  少数民族地区游牧民定居工程</t>
  </si>
  <si>
    <t xml:space="preserve">  农村危房改造</t>
  </si>
  <si>
    <t xml:space="preserve">  公共租赁住房</t>
  </si>
  <si>
    <t xml:space="preserve">  保障性住房租金补贴</t>
  </si>
  <si>
    <t xml:space="preserve">  老旧小区改造</t>
  </si>
  <si>
    <t xml:space="preserve">  住房租赁市场发展</t>
  </si>
  <si>
    <t xml:space="preserve">  其他保障性安居工程支出</t>
  </si>
  <si>
    <t xml:space="preserve">      住房改革支出</t>
  </si>
  <si>
    <t xml:space="preserve">  住房公积金</t>
  </si>
  <si>
    <t xml:space="preserve">  提租补贴</t>
  </si>
  <si>
    <t xml:space="preserve">  购房补贴</t>
  </si>
  <si>
    <t>二十、粮油物资储备支出</t>
  </si>
  <si>
    <t>其中：粮油物资事务</t>
  </si>
  <si>
    <t xml:space="preserve">  财务与审计支出</t>
  </si>
  <si>
    <t xml:space="preserve">  信息统计</t>
  </si>
  <si>
    <t xml:space="preserve">  专项业务活动</t>
  </si>
  <si>
    <t xml:space="preserve">  国家粮油差价补贴</t>
  </si>
  <si>
    <t xml:space="preserve">  粮食财务挂账利息补贴</t>
  </si>
  <si>
    <t xml:space="preserve">  粮食财务挂账消化款</t>
  </si>
  <si>
    <t xml:space="preserve">  处理陈化粮补贴</t>
  </si>
  <si>
    <t xml:space="preserve">  粮食风险基金</t>
  </si>
  <si>
    <t xml:space="preserve">  粮油市场调控专项资金</t>
  </si>
  <si>
    <t xml:space="preserve">  设施建设</t>
  </si>
  <si>
    <t xml:space="preserve">  设施安全</t>
  </si>
  <si>
    <t xml:space="preserve">  物资保管保养</t>
  </si>
  <si>
    <t xml:space="preserve">  其他粮油物资事务支出</t>
  </si>
  <si>
    <t>二十一、灾害防治及应急管理支出</t>
  </si>
  <si>
    <t>其中：应急管理事务</t>
  </si>
  <si>
    <t xml:space="preserve">  灾害风险防治</t>
  </si>
  <si>
    <t xml:space="preserve">  国务院安委会专项</t>
  </si>
  <si>
    <t xml:space="preserve">  安全监管</t>
  </si>
  <si>
    <t xml:space="preserve">  应急救援</t>
  </si>
  <si>
    <t xml:space="preserve">  应急管理</t>
  </si>
  <si>
    <t xml:space="preserve">  其他应急管理支出</t>
  </si>
  <si>
    <t xml:space="preserve">      消防救援事务</t>
  </si>
  <si>
    <t xml:space="preserve">  消防应急救援</t>
  </si>
  <si>
    <t xml:space="preserve">  其他消防救援事务支出</t>
  </si>
  <si>
    <t xml:space="preserve">      自然灾害防治</t>
  </si>
  <si>
    <t xml:space="preserve">  地质灾害防治</t>
  </si>
  <si>
    <t xml:space="preserve">  森林草原防灾减灾</t>
  </si>
  <si>
    <t xml:space="preserve">  其他自然灾害防治支出</t>
  </si>
  <si>
    <t xml:space="preserve">      自然灾害救灾及恢复重建支出</t>
  </si>
  <si>
    <t xml:space="preserve">  自然灾害救灾补助</t>
  </si>
  <si>
    <t xml:space="preserve">  自然灾害灾后重建补助</t>
  </si>
  <si>
    <t xml:space="preserve">  其他自然灾害救灾及恢复重建支出</t>
  </si>
  <si>
    <t xml:space="preserve">      其他灾害防治及应急管理支出（款）</t>
  </si>
  <si>
    <t xml:space="preserve">  其他灾害防治及应急管理支出（项）</t>
  </si>
  <si>
    <t>二十二、预备费</t>
  </si>
  <si>
    <t>二十三、其他支出</t>
  </si>
  <si>
    <t>其中：其他支出</t>
  </si>
  <si>
    <t xml:space="preserve">       其他支出</t>
  </si>
  <si>
    <t>二十四、债务付息支出</t>
  </si>
  <si>
    <t>其中：地方政府一般债务付息支出</t>
  </si>
  <si>
    <t xml:space="preserve">       地方政府一般债券付息支出</t>
  </si>
  <si>
    <t xml:space="preserve">  地方政府其他一般债务付息支出</t>
  </si>
  <si>
    <t>二十五、债务发行费用支出</t>
  </si>
  <si>
    <t>其中：地方政府一般债务发行费用支出</t>
  </si>
  <si>
    <t>合计</t>
  </si>
  <si>
    <t>表三</t>
  </si>
  <si>
    <t>2022年通川区政府性基金预算收入调整表</t>
  </si>
  <si>
    <t>项        目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</si>
  <si>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</si>
  <si>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</si>
  <si>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</si>
  <si>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</si>
  <si>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</si>
  <si>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六、农业土地收益基金收入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</si>
  <si>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</si>
  <si>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</si>
  <si>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</si>
  <si>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</si>
  <si>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</si>
  <si>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</si>
  <si>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</si>
  <si>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</si>
  <si>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</si>
  <si>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</si>
  <si>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</si>
  <si>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</si>
  <si>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</si>
  <si>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</si>
  <si>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</si>
  <si>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</si>
  <si>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</si>
  <si>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</si>
  <si>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</si>
  <si>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</si>
  <si>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</si>
  <si>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</si>
  <si>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</si>
  <si>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</si>
  <si>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</si>
  <si>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</si>
  <si>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</si>
  <si>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</si>
  <si>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收入总计</t>
  </si>
  <si>
    <t>支出总计</t>
  </si>
  <si>
    <t>表四</t>
  </si>
  <si>
    <t>2022年通川区政府性基金预算支出调整表</t>
  </si>
  <si>
    <t>一、文化体育与传媒支出</t>
  </si>
  <si>
    <t>二、社会保障和就业支出</t>
  </si>
  <si>
    <t>三、节能环保支出</t>
  </si>
  <si>
    <t>四、城乡社区支出</t>
  </si>
  <si>
    <t xml:space="preserve">    国有土地使用权出让收入安排的支出</t>
  </si>
  <si>
    <t xml:space="preserve">    国有土地收益金支出</t>
  </si>
  <si>
    <t xml:space="preserve">    农业土地开发支出</t>
  </si>
  <si>
    <t xml:space="preserve">    城市基础设施配套费安排的支出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</si>
  <si>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</si>
  <si>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</si>
  <si>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</si>
  <si>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</si>
  <si>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城市基础设施配套费及对应专项债务收入安排的支出</t>
  </si>
  <si>
    <t xml:space="preserve">    棚户区改造专项债券收入安排的支出</t>
  </si>
  <si>
    <t>五、农林水支出</t>
  </si>
  <si>
    <t xml:space="preserve">    大中型水库库区基金安排的支出</t>
  </si>
  <si>
    <t xml:space="preserve">    国家重大水利工程建设基金安排的支出</t>
  </si>
  <si>
    <t xml:space="preserve">    三峡水库库区基金支出</t>
  </si>
  <si>
    <t xml:space="preserve">    南水北调工程基金及对应专项债务收入安排的支出</t>
  </si>
  <si>
    <t xml:space="preserve">    国家重大水利工程建设基金及对应专项债务收入安排的支出</t>
  </si>
  <si>
    <t>六、交通运输支出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</si>
  <si>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</si>
  <si>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</si>
  <si>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</si>
  <si>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</si>
  <si>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</si>
  <si>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</si>
  <si>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</si>
  <si>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</si>
  <si>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八、金融支出</t>
  </si>
  <si>
    <t>九、其他支出</t>
  </si>
  <si>
    <t xml:space="preserve">    其他政府性基金及对应专项债务收入安排的支出</t>
  </si>
  <si>
    <t xml:space="preserve">    彩票公益金安排的支出</t>
  </si>
  <si>
    <t xml:space="preserve">    彩票公益金及对应专项债务收入安排的支出</t>
  </si>
  <si>
    <t>十、债务付息支出</t>
  </si>
  <si>
    <t>十一、债务发行费用支出</t>
  </si>
  <si>
    <t>十二、 抗疫特别国债安排的支出</t>
  </si>
  <si>
    <t>支出合计</t>
  </si>
  <si>
    <t>表五</t>
  </si>
  <si>
    <t>2022年通川区国有资本经营预算收支调整表</t>
  </si>
  <si>
    <t xml:space="preserve">                                                                                                  单位：万元</t>
  </si>
  <si>
    <t>项   目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</si>
  <si>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</si>
  <si>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</si>
  <si>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</si>
  <si>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</si>
  <si>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</si>
  <si>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</si>
  <si>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国有资本经营预算支出</t>
  </si>
  <si>
    <t>国有资本经营预算补助下级支出</t>
  </si>
  <si>
    <t>国有资本经营预算上解上级支出</t>
  </si>
  <si>
    <t>国有资本经营预算调出资金</t>
  </si>
  <si>
    <t>国有资本经营预算省补助计划单列市支出</t>
  </si>
  <si>
    <t>国有资本经营预算计划单列市上解省支出</t>
  </si>
  <si>
    <t>国有资本经营预算年终结余</t>
  </si>
  <si>
    <t>表六</t>
  </si>
  <si>
    <t>2022年通川区社会保险基金收入调整表</t>
  </si>
  <si>
    <t>社会保险基金收入合计</t>
  </si>
  <si>
    <t>一、城乡居民基本养老保险基金收入</t>
  </si>
  <si>
    <t xml:space="preserve">    其中：个人缴费收入</t>
  </si>
  <si>
    <t xml:space="preserve">          财政补贴收入</t>
  </si>
  <si>
    <t xml:space="preserve">          利息收入</t>
  </si>
  <si>
    <t xml:space="preserve">          委托投资收益</t>
  </si>
  <si>
    <t xml:space="preserve">          转移收入</t>
  </si>
  <si>
    <t xml:space="preserve">          其他收入</t>
  </si>
  <si>
    <t>二、上年结余</t>
  </si>
  <si>
    <t>表七</t>
  </si>
  <si>
    <t>2022年通川区社会保险基金支出调整表</t>
  </si>
  <si>
    <t>社会保险基金支出合计</t>
  </si>
  <si>
    <t>一、城乡居民保险基金支出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</si>
  <si>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</si>
  <si>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</si>
  <si>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</si>
  <si>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转移支出</t>
  </si>
  <si>
    <t>表八</t>
  </si>
  <si>
    <t>2022年达州市通川区地方政府债务限额调整情况表</t>
  </si>
  <si>
    <t>项目</t>
  </si>
  <si>
    <t>本地区</t>
  </si>
  <si>
    <t>本级</t>
  </si>
  <si>
    <t>一、2021年地方政府债务限额</t>
  </si>
  <si>
    <t>其中：一般债务限额</t>
  </si>
  <si>
    <t>专项债务限额</t>
  </si>
  <si>
    <t>二、2022年新增地方政府债务限额</t>
  </si>
  <si>
    <t>附：提前下达的2022年新增地方政府债务限额</t>
  </si>
  <si>
    <t>三、2022年地方政府债务限额</t>
  </si>
  <si>
    <t>注：本表反映本地区及本级当年地方政府债务限额调整情况</t>
  </si>
  <si>
    <t>表九</t>
  </si>
  <si>
    <t>2022年达州市通川区地方政府债券资金安排情况表</t>
  </si>
  <si>
    <t>序号</t>
  </si>
  <si>
    <t>项目名称</t>
  </si>
  <si>
    <t>项目领域</t>
  </si>
  <si>
    <t>债券性质</t>
  </si>
  <si>
    <t>发行金额</t>
  </si>
  <si>
    <t>达州市通川区中医院配套建设项目</t>
  </si>
  <si>
    <t>公共卫生设施</t>
  </si>
  <si>
    <t>专项债券</t>
  </si>
  <si>
    <t>通川区渠江流域双龙河段水环境综合治理项目</t>
  </si>
  <si>
    <t>城镇污水垃圾收集处理</t>
  </si>
  <si>
    <t>达州市通川区城镇老旧小区改造一期</t>
  </si>
  <si>
    <t>城镇老旧小区改造</t>
  </si>
  <si>
    <t>达州市通川区2021-2023年高标准农田建设项目</t>
  </si>
  <si>
    <t>农业</t>
  </si>
  <si>
    <t>通川经开区公铁物流园及配套设施建设项目</t>
  </si>
  <si>
    <t>产业园区基础设施</t>
  </si>
  <si>
    <t>达州市通川区魏蒲片区城中村棚户区改造项目</t>
  </si>
  <si>
    <t>棚户区改造</t>
  </si>
  <si>
    <t>通川经开区中医药健康产业园建设项目</t>
  </si>
  <si>
    <t>通川区乡村振兴农旅融合建设</t>
  </si>
  <si>
    <t>达州市通川区农村地区人居环境整治项目</t>
  </si>
  <si>
    <t>通川区人民医院门诊医技、住院大楼及配套建设项目</t>
  </si>
  <si>
    <t>通川经济开发区滨河湿地公园建设项目</t>
  </si>
  <si>
    <t>文化旅游</t>
  </si>
  <si>
    <t>达州市高家坝足球运动公园建设项目</t>
  </si>
  <si>
    <t>地下管廊</t>
  </si>
  <si>
    <t>达州市通川区城镇老旧小区改造二期</t>
  </si>
  <si>
    <t>通川区青宁镇文化旅游基础配套设施建设项目</t>
  </si>
  <si>
    <t>达州市通川区城镇老旧小区改造三期项目</t>
  </si>
  <si>
    <t>达州南站站区配套工程</t>
  </si>
  <si>
    <t>达州市高铁货运物流基地一期工程</t>
  </si>
  <si>
    <t>铁路</t>
  </si>
  <si>
    <t>新建西安至重庆高速铁路安康至重庆段（达州段）</t>
  </si>
  <si>
    <t>2022年通川区地质灾害工程治理及排危除险项目</t>
  </si>
  <si>
    <t>其他</t>
  </si>
  <si>
    <t>一般债券</t>
  </si>
  <si>
    <t>达州市通川区小型水库安全运行</t>
  </si>
  <si>
    <t>水利</t>
  </si>
  <si>
    <t>表十</t>
  </si>
  <si>
    <t>2022年达州市通川区地方政府债务余额调整情况表</t>
  </si>
  <si>
    <t>一、2021年地方政府债务余额</t>
  </si>
  <si>
    <t>其中：一般债务余额</t>
  </si>
  <si>
    <t>专项债务余额</t>
  </si>
  <si>
    <t>二、2022年新增地方政府债务余额</t>
  </si>
  <si>
    <t>三、2022年发行再融资债券</t>
  </si>
  <si>
    <t>其中：一般债务</t>
  </si>
  <si>
    <t>专项债务</t>
  </si>
  <si>
    <t>四、2022年偿还债务本金额度</t>
  </si>
  <si>
    <t>五、2022年地方政府债务余额</t>
  </si>
  <si>
    <t>注：本表反映本地区及本级当年地方政府债务余额调整情况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</si>
</sst>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_);[Red]\(#,##0\)"/>
    <numFmt numFmtId="179" formatCode="0.00_ "/>
  </numFmts>
  <fonts count="44">
    <font>
      <sz val="12"/>
      <name val="宋体"/>
      <charset val="134"/>
    </font>
    <font>
      <sz val="14"/>
      <name val="方正仿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方正仿宋_GBK"/>
      <charset val="134"/>
    </font>
    <font>
      <b/>
      <sz val="19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name val="Times New Roman"/>
      <charset val="134"/>
    </font>
    <font>
      <sz val="14"/>
      <name val="宋体"/>
      <charset val="134"/>
    </font>
    <font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42" fillId="0" borderId="0"/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0" fillId="0" borderId="0"/>
  </cellStyleXfs>
  <cellXfs count="124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/>
    </xf>
    <xf numFmtId="0" fontId="0" fillId="0" borderId="0" xfId="61" applyFill="1">
      <alignment vertical="center"/>
    </xf>
    <xf numFmtId="177" fontId="0" fillId="2" borderId="0" xfId="61" applyNumberFormat="1" applyFill="1" applyAlignment="1">
      <alignment horizontal="right" vertical="center"/>
    </xf>
    <xf numFmtId="176" fontId="4" fillId="0" borderId="0" xfId="60" applyNumberFormat="1" applyFont="1"/>
    <xf numFmtId="0" fontId="5" fillId="0" borderId="0" xfId="61" applyFont="1" applyFill="1" applyAlignment="1">
      <alignment horizontal="center" vertical="center" shrinkToFit="1"/>
    </xf>
    <xf numFmtId="0" fontId="0" fillId="0" borderId="0" xfId="61" applyFont="1" applyFill="1">
      <alignment vertical="center"/>
    </xf>
    <xf numFmtId="177" fontId="0" fillId="2" borderId="0" xfId="61" applyNumberFormat="1" applyFont="1" applyFill="1" applyAlignment="1">
      <alignment horizontal="right" vertical="center"/>
    </xf>
    <xf numFmtId="0" fontId="3" fillId="0" borderId="1" xfId="61" applyFont="1" applyFill="1" applyBorder="1" applyAlignment="1">
      <alignment horizontal="center" vertical="center" wrapText="1"/>
    </xf>
    <xf numFmtId="177" fontId="3" fillId="2" borderId="1" xfId="6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justify" vertical="center" wrapText="1"/>
    </xf>
    <xf numFmtId="178" fontId="0" fillId="2" borderId="1" xfId="1" applyNumberFormat="1" applyFont="1" applyFill="1" applyBorder="1" applyAlignment="1">
      <alignment horizontal="center" vertical="center" shrinkToFit="1"/>
    </xf>
    <xf numFmtId="0" fontId="7" fillId="0" borderId="1" xfId="61" applyFont="1" applyFill="1" applyBorder="1" applyAlignment="1">
      <alignment horizontal="justify" vertical="center" wrapText="1"/>
    </xf>
    <xf numFmtId="178" fontId="0" fillId="2" borderId="1" xfId="1" applyNumberFormat="1" applyFont="1" applyFill="1" applyBorder="1" applyAlignment="1">
      <alignment horizontal="center" vertical="center" wrapText="1"/>
    </xf>
    <xf numFmtId="176" fontId="0" fillId="0" borderId="0" xfId="61" applyNumberFormat="1" applyFill="1">
      <alignment vertical="center"/>
    </xf>
    <xf numFmtId="0" fontId="0" fillId="0" borderId="1" xfId="0" applyFont="1" applyBorder="1" applyAlignment="1">
      <alignment horizontal="left" vertical="center"/>
    </xf>
    <xf numFmtId="0" fontId="0" fillId="2" borderId="0" xfId="61" applyFill="1">
      <alignment vertical="center"/>
    </xf>
    <xf numFmtId="0" fontId="5" fillId="0" borderId="0" xfId="0" applyFont="1" applyFill="1" applyAlignment="1">
      <alignment horizontal="center" vertical="center"/>
    </xf>
    <xf numFmtId="177" fontId="0" fillId="2" borderId="0" xfId="61" applyNumberFormat="1" applyFill="1" applyAlignment="1">
      <alignment horizontal="left" vertical="center"/>
    </xf>
    <xf numFmtId="0" fontId="3" fillId="2" borderId="1" xfId="61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justify" vertical="center" wrapText="1"/>
    </xf>
    <xf numFmtId="176" fontId="0" fillId="2" borderId="1" xfId="1" applyNumberFormat="1" applyFont="1" applyFill="1" applyBorder="1" applyAlignment="1">
      <alignment horizontal="center" vertical="center" shrinkToFit="1"/>
    </xf>
    <xf numFmtId="0" fontId="7" fillId="2" borderId="1" xfId="61" applyFont="1" applyFill="1" applyBorder="1" applyAlignment="1">
      <alignment horizontal="justify" vertical="center" wrapText="1"/>
    </xf>
    <xf numFmtId="0" fontId="7" fillId="2" borderId="1" xfId="61" applyFont="1" applyFill="1" applyBorder="1" applyAlignment="1">
      <alignment horizontal="left" vertical="center" wrapText="1"/>
    </xf>
    <xf numFmtId="0" fontId="0" fillId="2" borderId="1" xfId="61" applyFill="1" applyBorder="1">
      <alignment vertical="center"/>
    </xf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Fill="1" applyBorder="1" applyAlignment="1" applyProtection="1">
      <alignment horizontal="left" vertical="center"/>
    </xf>
    <xf numFmtId="176" fontId="0" fillId="0" borderId="0" xfId="0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center" wrapText="1"/>
    </xf>
    <xf numFmtId="176" fontId="4" fillId="0" borderId="0" xfId="60" applyNumberFormat="1" applyFont="1" applyAlignment="1">
      <alignment wrapText="1"/>
    </xf>
    <xf numFmtId="176" fontId="14" fillId="0" borderId="0" xfId="60" applyNumberFormat="1" applyFont="1" applyFill="1" applyAlignment="1">
      <alignment wrapText="1"/>
    </xf>
    <xf numFmtId="176" fontId="14" fillId="0" borderId="0" xfId="6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177" fontId="0" fillId="0" borderId="0" xfId="0" applyNumberFormat="1" applyFont="1" applyFill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indent="2"/>
    </xf>
    <xf numFmtId="177" fontId="17" fillId="0" borderId="1" xfId="0" applyNumberFormat="1" applyFont="1" applyFill="1" applyBorder="1" applyAlignment="1">
      <alignment horizontal="center" vertical="center" wrapText="1"/>
    </xf>
    <xf numFmtId="178" fontId="0" fillId="0" borderId="1" xfId="59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indent="4"/>
    </xf>
    <xf numFmtId="0" fontId="16" fillId="0" borderId="1" xfId="0" applyFont="1" applyFill="1" applyBorder="1" applyAlignment="1">
      <alignment horizontal="justify" vertical="center"/>
    </xf>
    <xf numFmtId="178" fontId="0" fillId="0" borderId="1" xfId="58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178" fontId="3" fillId="0" borderId="1" xfId="59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Alignment="1">
      <alignment horizontal="center" wrapText="1"/>
    </xf>
    <xf numFmtId="178" fontId="0" fillId="0" borderId="0" xfId="0" applyNumberFormat="1" applyFont="1" applyFill="1" applyAlignment="1">
      <alignment wrapText="1"/>
    </xf>
    <xf numFmtId="0" fontId="15" fillId="0" borderId="0" xfId="0" applyFont="1" applyFill="1" applyAlignment="1">
      <alignment horizontal="center" vertical="center"/>
    </xf>
    <xf numFmtId="179" fontId="19" fillId="0" borderId="2" xfId="0" applyNumberFormat="1" applyFont="1" applyFill="1" applyBorder="1" applyAlignment="1">
      <alignment horizontal="center" vertical="center"/>
    </xf>
    <xf numFmtId="176" fontId="3" fillId="0" borderId="1" xfId="54" applyNumberFormat="1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vertical="center"/>
    </xf>
    <xf numFmtId="176" fontId="0" fillId="0" borderId="1" xfId="59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59" applyFont="1" applyFill="1" applyAlignment="1">
      <alignment horizontal="left"/>
    </xf>
    <xf numFmtId="0" fontId="21" fillId="0" borderId="0" xfId="0" applyFont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40" xfId="50"/>
    <cellStyle name="常规_Sheet42" xfId="51"/>
    <cellStyle name="_ET_STYLE_NoName_00_" xfId="52"/>
    <cellStyle name="常规 8" xfId="53"/>
    <cellStyle name="常规_(陈诚修改稿)2006年全省及省级财政决算及07年预算执行情况表(A4 留底自用)" xfId="54"/>
    <cellStyle name="常规_Sheet2" xfId="55"/>
    <cellStyle name="常规 37" xfId="56"/>
    <cellStyle name="常规 38" xfId="57"/>
    <cellStyle name="常规_2001年预算：收支预算草案（1月8日）" xfId="58"/>
    <cellStyle name="常规 3 2" xfId="59"/>
    <cellStyle name="常规_基金预算_1" xfId="60"/>
    <cellStyle name="常规_社保基金预算报人大建议表样" xfId="61"/>
    <cellStyle name="常规 3" xfId="62"/>
    <cellStyle name="常规 36" xfId="63"/>
    <cellStyle name="常规_200704(第一稿）" xfId="64"/>
    <cellStyle name="常规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J19"/>
  <sheetViews>
    <sheetView workbookViewId="0">
      <selection activeCell="P39" sqref="P39"/>
    </sheetView>
  </sheetViews>
  <sheetFormatPr defaultColWidth="9" defaultRowHeight="14.25"/>
  <cols>
    <col min="5" max="5" width="30.875" customWidth="1"/>
    <col min="10" max="10" width="13.2583333333333" customWidth="1"/>
  </cols>
  <sheetData>
    <row r="8" customHeight="1" spans="1:10">
      <c r="A8" s="123" t="s">
        <v>0</v>
      </c>
      <c r="B8" s="123"/>
      <c r="C8" s="123"/>
      <c r="D8" s="123"/>
      <c r="E8" s="123"/>
      <c r="F8" s="123"/>
      <c r="G8" s="123"/>
      <c r="H8" s="123"/>
      <c r="I8" s="123"/>
      <c r="J8" s="123"/>
    </row>
    <row r="9" customHeight="1" spans="1:10">
      <c r="A9" s="123"/>
      <c r="B9" s="123"/>
      <c r="C9" s="123"/>
      <c r="D9" s="123"/>
      <c r="E9" s="123"/>
      <c r="F9" s="123"/>
      <c r="G9" s="123"/>
      <c r="H9" s="123"/>
      <c r="I9" s="123"/>
      <c r="J9" s="123"/>
    </row>
    <row r="10" customHeight="1" spans="1:10">
      <c r="A10" s="123"/>
      <c r="B10" s="123"/>
      <c r="C10" s="123"/>
      <c r="D10" s="123"/>
      <c r="E10" s="123"/>
      <c r="F10" s="123"/>
      <c r="G10" s="123"/>
      <c r="H10" s="123"/>
      <c r="I10" s="123"/>
      <c r="J10" s="123"/>
    </row>
    <row r="11" customHeight="1" spans="1:10">
      <c r="A11" s="123"/>
      <c r="B11" s="123"/>
      <c r="C11" s="123"/>
      <c r="D11" s="123"/>
      <c r="E11" s="123"/>
      <c r="F11" s="123"/>
      <c r="G11" s="123"/>
      <c r="H11" s="123"/>
      <c r="I11" s="123"/>
      <c r="J11" s="123"/>
    </row>
    <row r="12" customHeight="1" spans="1:10">
      <c r="A12" s="123"/>
      <c r="B12" s="123"/>
      <c r="C12" s="123"/>
      <c r="D12" s="123"/>
      <c r="E12" s="123"/>
      <c r="F12" s="123"/>
      <c r="G12" s="123"/>
      <c r="H12" s="123"/>
      <c r="I12" s="123"/>
      <c r="J12" s="123"/>
    </row>
    <row r="13" customHeight="1" spans="1:10">
      <c r="A13" s="123"/>
      <c r="B13" s="123"/>
      <c r="C13" s="123"/>
      <c r="D13" s="123"/>
      <c r="E13" s="123"/>
      <c r="F13" s="123"/>
      <c r="G13" s="123"/>
      <c r="H13" s="123"/>
      <c r="I13" s="123"/>
      <c r="J13" s="123"/>
    </row>
    <row r="14" customHeight="1" spans="1:10">
      <c r="A14" s="123"/>
      <c r="B14" s="123"/>
      <c r="C14" s="123"/>
      <c r="D14" s="123"/>
      <c r="E14" s="123"/>
      <c r="F14" s="123"/>
      <c r="G14" s="123"/>
      <c r="H14" s="123"/>
      <c r="I14" s="123"/>
      <c r="J14" s="123"/>
    </row>
    <row r="15" customHeight="1" spans="1:10">
      <c r="A15" s="123"/>
      <c r="B15" s="123"/>
      <c r="C15" s="123"/>
      <c r="D15" s="123"/>
      <c r="E15" s="123"/>
      <c r="F15" s="123"/>
      <c r="G15" s="123"/>
      <c r="H15" s="123"/>
      <c r="I15" s="123"/>
      <c r="J15" s="123"/>
    </row>
    <row r="16" customHeight="1" spans="1:10">
      <c r="A16" s="123"/>
      <c r="B16" s="123"/>
      <c r="C16" s="123"/>
      <c r="D16" s="123"/>
      <c r="E16" s="123"/>
      <c r="F16" s="123"/>
      <c r="G16" s="123"/>
      <c r="H16" s="123"/>
      <c r="I16" s="123"/>
      <c r="J16" s="123"/>
    </row>
    <row r="17" customHeight="1" spans="1:10">
      <c r="A17" s="123"/>
      <c r="B17" s="123"/>
      <c r="C17" s="123"/>
      <c r="D17" s="123"/>
      <c r="E17" s="123"/>
      <c r="F17" s="123"/>
      <c r="G17" s="123"/>
      <c r="H17" s="123"/>
      <c r="I17" s="123"/>
      <c r="J17" s="123"/>
    </row>
    <row r="18" customHeight="1" spans="1:10">
      <c r="A18" s="123"/>
      <c r="B18" s="123"/>
      <c r="C18" s="123"/>
      <c r="D18" s="123"/>
      <c r="E18" s="123"/>
      <c r="F18" s="123"/>
      <c r="G18" s="123"/>
      <c r="H18" s="123"/>
      <c r="I18" s="123"/>
      <c r="J18" s="123"/>
    </row>
    <row r="19" customHeight="1" spans="1:10">
      <c r="A19" s="123"/>
      <c r="B19" s="123"/>
      <c r="C19" s="123"/>
      <c r="D19" s="123"/>
      <c r="E19" s="123"/>
      <c r="F19" s="123"/>
      <c r="G19" s="123"/>
      <c r="H19" s="123"/>
      <c r="I19" s="123"/>
      <c r="J19" s="123"/>
    </row>
  </sheetData>
  <mergeCells count="1">
    <mergeCell ref="A8:J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9" sqref="F9"/>
    </sheetView>
  </sheetViews>
  <sheetFormatPr defaultColWidth="9" defaultRowHeight="14.25" outlineLevelCol="2"/>
  <cols>
    <col min="1" max="1" width="47.625" customWidth="1"/>
    <col min="2" max="3" width="19.625" customWidth="1"/>
  </cols>
  <sheetData>
    <row r="1" customFormat="1" ht="18.75" spans="1:1">
      <c r="A1" s="1" t="s">
        <v>824</v>
      </c>
    </row>
    <row r="2" ht="22.5" spans="1:3">
      <c r="A2" s="2" t="s">
        <v>825</v>
      </c>
      <c r="B2" s="2"/>
      <c r="C2" s="2"/>
    </row>
    <row r="3" ht="24" customHeight="1" spans="3:3">
      <c r="C3" s="3" t="s">
        <v>12</v>
      </c>
    </row>
    <row r="4" ht="30" customHeight="1" spans="1:3">
      <c r="A4" s="4" t="s">
        <v>826</v>
      </c>
      <c r="B4" s="4" t="s">
        <v>827</v>
      </c>
      <c r="C4" s="4" t="s">
        <v>828</v>
      </c>
    </row>
    <row r="5" ht="30" customHeight="1" spans="1:3">
      <c r="A5" s="5" t="s">
        <v>829</v>
      </c>
      <c r="B5" s="11">
        <f>SUM(B6:B7)</f>
        <v>628883</v>
      </c>
      <c r="C5" s="11">
        <f>SUM(C6:C7)</f>
        <v>628883</v>
      </c>
    </row>
    <row r="6" ht="30" customHeight="1" spans="1:3">
      <c r="A6" s="7" t="s">
        <v>830</v>
      </c>
      <c r="B6" s="11">
        <v>200132</v>
      </c>
      <c r="C6" s="11">
        <v>200132</v>
      </c>
    </row>
    <row r="7" ht="30" customHeight="1" spans="1:3">
      <c r="A7" s="7" t="s">
        <v>831</v>
      </c>
      <c r="B7" s="11">
        <v>428751</v>
      </c>
      <c r="C7" s="11">
        <v>428751</v>
      </c>
    </row>
    <row r="8" ht="30" customHeight="1" spans="1:3">
      <c r="A8" s="5" t="s">
        <v>832</v>
      </c>
      <c r="B8" s="11">
        <f>SUM(B9:B11)</f>
        <v>196348</v>
      </c>
      <c r="C8" s="11">
        <f>SUM(C9:C11)</f>
        <v>196348</v>
      </c>
    </row>
    <row r="9" ht="30" customHeight="1" spans="1:3">
      <c r="A9" s="7" t="s">
        <v>830</v>
      </c>
      <c r="B9" s="11">
        <v>848</v>
      </c>
      <c r="C9" s="11">
        <v>848</v>
      </c>
    </row>
    <row r="10" ht="30" customHeight="1" spans="1:3">
      <c r="A10" s="7" t="s">
        <v>831</v>
      </c>
      <c r="B10" s="11">
        <v>195500</v>
      </c>
      <c r="C10" s="11">
        <v>195500</v>
      </c>
    </row>
    <row r="11" ht="30" customHeight="1" spans="1:3">
      <c r="A11" s="7" t="s">
        <v>833</v>
      </c>
      <c r="B11" s="11">
        <v>0</v>
      </c>
      <c r="C11" s="11">
        <v>0</v>
      </c>
    </row>
    <row r="12" ht="30" customHeight="1" spans="1:3">
      <c r="A12" s="7" t="s">
        <v>830</v>
      </c>
      <c r="B12" s="11">
        <v>0</v>
      </c>
      <c r="C12" s="11">
        <v>0</v>
      </c>
    </row>
    <row r="13" ht="30" customHeight="1" spans="1:3">
      <c r="A13" s="7" t="s">
        <v>831</v>
      </c>
      <c r="B13" s="11">
        <v>0</v>
      </c>
      <c r="C13" s="11">
        <v>0</v>
      </c>
    </row>
    <row r="14" ht="30" customHeight="1" spans="1:3">
      <c r="A14" s="5" t="s">
        <v>834</v>
      </c>
      <c r="B14" s="11">
        <f>SUM(B15:B16)</f>
        <v>825231</v>
      </c>
      <c r="C14" s="11">
        <f>SUM(C15:C16)</f>
        <v>825231</v>
      </c>
    </row>
    <row r="15" ht="30" customHeight="1" spans="1:3">
      <c r="A15" s="7" t="s">
        <v>830</v>
      </c>
      <c r="B15" s="11">
        <f>B6+B9</f>
        <v>200980</v>
      </c>
      <c r="C15" s="11">
        <f>C6+C9</f>
        <v>200980</v>
      </c>
    </row>
    <row r="16" ht="30" customHeight="1" spans="1:3">
      <c r="A16" s="7" t="s">
        <v>831</v>
      </c>
      <c r="B16" s="11">
        <v>624251</v>
      </c>
      <c r="C16" s="11">
        <v>624251</v>
      </c>
    </row>
    <row r="17" spans="1:3">
      <c r="A17" s="8" t="s">
        <v>835</v>
      </c>
      <c r="B17" s="8"/>
      <c r="C17" s="8"/>
    </row>
    <row r="18" spans="1:3">
      <c r="A18" s="8"/>
      <c r="B18" s="8"/>
      <c r="C18" s="8"/>
    </row>
  </sheetData>
  <mergeCells count="2">
    <mergeCell ref="A2:C2"/>
    <mergeCell ref="A17:C1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6" workbookViewId="0">
      <selection activeCell="H28" sqref="H28"/>
    </sheetView>
  </sheetViews>
  <sheetFormatPr defaultColWidth="9" defaultRowHeight="14.25" outlineLevelCol="4"/>
  <cols>
    <col min="2" max="2" width="38.125" customWidth="1"/>
    <col min="3" max="3" width="29.625" customWidth="1"/>
    <col min="4" max="5" width="17.375" customWidth="1"/>
  </cols>
  <sheetData>
    <row r="1" customFormat="1" ht="18.75" spans="1:1">
      <c r="A1" s="1" t="s">
        <v>836</v>
      </c>
    </row>
    <row r="2" ht="22.5" spans="1:5">
      <c r="A2" s="9" t="s">
        <v>837</v>
      </c>
      <c r="B2" s="9"/>
      <c r="C2" s="9"/>
      <c r="D2" s="9"/>
      <c r="E2" s="9"/>
    </row>
    <row r="3" ht="21" customHeight="1" spans="5:5">
      <c r="E3" s="3" t="s">
        <v>12</v>
      </c>
    </row>
    <row r="4" ht="30" customHeight="1" spans="1:5">
      <c r="A4" s="4" t="s">
        <v>838</v>
      </c>
      <c r="B4" s="4" t="s">
        <v>839</v>
      </c>
      <c r="C4" s="4" t="s">
        <v>840</v>
      </c>
      <c r="D4" s="4" t="s">
        <v>841</v>
      </c>
      <c r="E4" s="4" t="s">
        <v>842</v>
      </c>
    </row>
    <row r="5" ht="30" customHeight="1" spans="1:5">
      <c r="A5" s="10">
        <v>1</v>
      </c>
      <c r="B5" s="10" t="s">
        <v>843</v>
      </c>
      <c r="C5" s="10" t="s">
        <v>844</v>
      </c>
      <c r="D5" s="10" t="s">
        <v>845</v>
      </c>
      <c r="E5" s="10">
        <v>7000</v>
      </c>
    </row>
    <row r="6" ht="30" customHeight="1" spans="1:5">
      <c r="A6" s="10">
        <v>2</v>
      </c>
      <c r="B6" s="10" t="s">
        <v>846</v>
      </c>
      <c r="C6" s="10" t="s">
        <v>847</v>
      </c>
      <c r="D6" s="10" t="s">
        <v>845</v>
      </c>
      <c r="E6" s="10">
        <v>10000</v>
      </c>
    </row>
    <row r="7" ht="30" customHeight="1" spans="1:5">
      <c r="A7" s="10">
        <v>3</v>
      </c>
      <c r="B7" s="10" t="s">
        <v>848</v>
      </c>
      <c r="C7" s="10" t="s">
        <v>849</v>
      </c>
      <c r="D7" s="10" t="s">
        <v>845</v>
      </c>
      <c r="E7" s="10">
        <v>18000</v>
      </c>
    </row>
    <row r="8" ht="30" customHeight="1" spans="1:5">
      <c r="A8" s="10">
        <v>4</v>
      </c>
      <c r="B8" s="10" t="s">
        <v>850</v>
      </c>
      <c r="C8" s="10" t="s">
        <v>851</v>
      </c>
      <c r="D8" s="10" t="s">
        <v>845</v>
      </c>
      <c r="E8" s="10">
        <v>5000</v>
      </c>
    </row>
    <row r="9" ht="30" customHeight="1" spans="1:5">
      <c r="A9" s="10">
        <v>5</v>
      </c>
      <c r="B9" s="10" t="s">
        <v>852</v>
      </c>
      <c r="C9" s="10" t="s">
        <v>853</v>
      </c>
      <c r="D9" s="10" t="s">
        <v>845</v>
      </c>
      <c r="E9" s="10">
        <v>15000</v>
      </c>
    </row>
    <row r="10" ht="30" customHeight="1" spans="1:5">
      <c r="A10" s="10">
        <v>6</v>
      </c>
      <c r="B10" s="10" t="s">
        <v>854</v>
      </c>
      <c r="C10" s="10" t="s">
        <v>855</v>
      </c>
      <c r="D10" s="10" t="s">
        <v>845</v>
      </c>
      <c r="E10" s="10">
        <v>35000</v>
      </c>
    </row>
    <row r="11" ht="30" customHeight="1" spans="1:5">
      <c r="A11" s="10">
        <v>7</v>
      </c>
      <c r="B11" s="10" t="s">
        <v>856</v>
      </c>
      <c r="C11" s="10" t="s">
        <v>853</v>
      </c>
      <c r="D11" s="10" t="s">
        <v>845</v>
      </c>
      <c r="E11" s="10">
        <v>14000</v>
      </c>
    </row>
    <row r="12" ht="30" customHeight="1" spans="1:5">
      <c r="A12" s="10">
        <v>8</v>
      </c>
      <c r="B12" s="10" t="s">
        <v>857</v>
      </c>
      <c r="C12" s="10" t="s">
        <v>851</v>
      </c>
      <c r="D12" s="10" t="s">
        <v>845</v>
      </c>
      <c r="E12" s="10">
        <v>10000</v>
      </c>
    </row>
    <row r="13" ht="30" customHeight="1" spans="1:5">
      <c r="A13" s="10">
        <v>9</v>
      </c>
      <c r="B13" s="10" t="s">
        <v>858</v>
      </c>
      <c r="C13" s="10" t="s">
        <v>851</v>
      </c>
      <c r="D13" s="10" t="s">
        <v>845</v>
      </c>
      <c r="E13" s="10">
        <v>13800</v>
      </c>
    </row>
    <row r="14" ht="30" customHeight="1" spans="1:5">
      <c r="A14" s="10">
        <v>10</v>
      </c>
      <c r="B14" s="10" t="s">
        <v>859</v>
      </c>
      <c r="C14" s="10" t="s">
        <v>844</v>
      </c>
      <c r="D14" s="10" t="s">
        <v>845</v>
      </c>
      <c r="E14" s="10">
        <v>21000</v>
      </c>
    </row>
    <row r="15" ht="30" customHeight="1" spans="1:5">
      <c r="A15" s="10">
        <v>11</v>
      </c>
      <c r="B15" s="10" t="s">
        <v>860</v>
      </c>
      <c r="C15" s="10" t="s">
        <v>861</v>
      </c>
      <c r="D15" s="10" t="s">
        <v>845</v>
      </c>
      <c r="E15" s="10">
        <v>6000</v>
      </c>
    </row>
    <row r="16" ht="30" customHeight="1" spans="1:5">
      <c r="A16" s="10">
        <v>12</v>
      </c>
      <c r="B16" s="10" t="s">
        <v>862</v>
      </c>
      <c r="C16" s="10" t="s">
        <v>863</v>
      </c>
      <c r="D16" s="10" t="s">
        <v>845</v>
      </c>
      <c r="E16" s="10">
        <v>8000</v>
      </c>
    </row>
    <row r="17" ht="30" customHeight="1" spans="1:5">
      <c r="A17" s="10">
        <v>13</v>
      </c>
      <c r="B17" s="10" t="s">
        <v>864</v>
      </c>
      <c r="C17" s="10" t="s">
        <v>849</v>
      </c>
      <c r="D17" s="10" t="s">
        <v>845</v>
      </c>
      <c r="E17" s="10">
        <v>8000</v>
      </c>
    </row>
    <row r="18" ht="30" customHeight="1" spans="1:5">
      <c r="A18" s="10">
        <v>14</v>
      </c>
      <c r="B18" s="10" t="s">
        <v>865</v>
      </c>
      <c r="C18" s="10" t="s">
        <v>861</v>
      </c>
      <c r="D18" s="10" t="s">
        <v>845</v>
      </c>
      <c r="E18" s="10">
        <v>10000</v>
      </c>
    </row>
    <row r="19" ht="30" customHeight="1" spans="1:5">
      <c r="A19" s="10">
        <v>15</v>
      </c>
      <c r="B19" s="10" t="s">
        <v>866</v>
      </c>
      <c r="C19" s="10" t="s">
        <v>849</v>
      </c>
      <c r="D19" s="10" t="s">
        <v>845</v>
      </c>
      <c r="E19" s="10">
        <v>4000</v>
      </c>
    </row>
    <row r="20" ht="30" customHeight="1" spans="1:5">
      <c r="A20" s="10">
        <v>16</v>
      </c>
      <c r="B20" s="10" t="s">
        <v>867</v>
      </c>
      <c r="C20" s="10" t="s">
        <v>853</v>
      </c>
      <c r="D20" s="10" t="s">
        <v>845</v>
      </c>
      <c r="E20" s="10">
        <v>7000</v>
      </c>
    </row>
    <row r="21" ht="30" customHeight="1" spans="1:5">
      <c r="A21" s="10">
        <v>17</v>
      </c>
      <c r="B21" s="10" t="s">
        <v>868</v>
      </c>
      <c r="C21" s="10" t="s">
        <v>869</v>
      </c>
      <c r="D21" s="10" t="s">
        <v>845</v>
      </c>
      <c r="E21" s="10">
        <v>700</v>
      </c>
    </row>
    <row r="22" ht="30" customHeight="1" spans="1:5">
      <c r="A22" s="10">
        <v>18</v>
      </c>
      <c r="B22" s="10" t="s">
        <v>870</v>
      </c>
      <c r="C22" s="10" t="s">
        <v>869</v>
      </c>
      <c r="D22" s="10" t="s">
        <v>845</v>
      </c>
      <c r="E22" s="10">
        <v>3000</v>
      </c>
    </row>
    <row r="23" ht="30" customHeight="1" spans="1:5">
      <c r="A23" s="10">
        <v>19</v>
      </c>
      <c r="B23" s="10" t="s">
        <v>871</v>
      </c>
      <c r="C23" s="10" t="s">
        <v>872</v>
      </c>
      <c r="D23" s="10" t="s">
        <v>873</v>
      </c>
      <c r="E23" s="10">
        <v>607</v>
      </c>
    </row>
    <row r="24" ht="30" customHeight="1" spans="1:5">
      <c r="A24" s="10">
        <v>20</v>
      </c>
      <c r="B24" s="10" t="s">
        <v>874</v>
      </c>
      <c r="C24" s="10" t="s">
        <v>875</v>
      </c>
      <c r="D24" s="10" t="s">
        <v>873</v>
      </c>
      <c r="E24" s="10">
        <v>241</v>
      </c>
    </row>
  </sheetData>
  <mergeCells count="1"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H19" sqref="H19"/>
    </sheetView>
  </sheetViews>
  <sheetFormatPr defaultColWidth="9" defaultRowHeight="14.25" outlineLevelCol="2"/>
  <cols>
    <col min="1" max="1" width="47.625" customWidth="1"/>
    <col min="2" max="3" width="19.625" customWidth="1"/>
  </cols>
  <sheetData>
    <row r="1" customFormat="1" ht="18.75" spans="1:1">
      <c r="A1" s="1" t="s">
        <v>876</v>
      </c>
    </row>
    <row r="2" ht="22.5" spans="1:3">
      <c r="A2" s="2" t="s">
        <v>877</v>
      </c>
      <c r="B2" s="2"/>
      <c r="C2" s="2"/>
    </row>
    <row r="3" ht="24" customHeight="1" spans="3:3">
      <c r="C3" s="3" t="s">
        <v>12</v>
      </c>
    </row>
    <row r="4" ht="30" customHeight="1" spans="1:3">
      <c r="A4" s="4" t="s">
        <v>826</v>
      </c>
      <c r="B4" s="4" t="s">
        <v>827</v>
      </c>
      <c r="C4" s="4" t="s">
        <v>828</v>
      </c>
    </row>
    <row r="5" ht="30" customHeight="1" spans="1:3">
      <c r="A5" s="5" t="s">
        <v>878</v>
      </c>
      <c r="B5" s="6">
        <f>SUM(B6:B7)</f>
        <v>595902</v>
      </c>
      <c r="C5" s="6">
        <f>SUM(C6:C7)</f>
        <v>595902</v>
      </c>
    </row>
    <row r="6" ht="30" customHeight="1" spans="1:3">
      <c r="A6" s="7" t="s">
        <v>879</v>
      </c>
      <c r="B6" s="6">
        <v>192030</v>
      </c>
      <c r="C6" s="6">
        <v>192030</v>
      </c>
    </row>
    <row r="7" ht="30" customHeight="1" spans="1:3">
      <c r="A7" s="7" t="s">
        <v>880</v>
      </c>
      <c r="B7" s="6">
        <v>403872</v>
      </c>
      <c r="C7" s="6">
        <v>403872</v>
      </c>
    </row>
    <row r="8" ht="30" customHeight="1" spans="1:3">
      <c r="A8" s="5" t="s">
        <v>881</v>
      </c>
      <c r="B8" s="6">
        <f>SUM(B9:B10)</f>
        <v>196348</v>
      </c>
      <c r="C8" s="6">
        <f>SUM(C9:C10)</f>
        <v>196348</v>
      </c>
    </row>
    <row r="9" ht="30" customHeight="1" spans="1:3">
      <c r="A9" s="7" t="s">
        <v>879</v>
      </c>
      <c r="B9" s="6">
        <v>848</v>
      </c>
      <c r="C9" s="6">
        <v>848</v>
      </c>
    </row>
    <row r="10" ht="30" customHeight="1" spans="1:3">
      <c r="A10" s="7" t="s">
        <v>880</v>
      </c>
      <c r="B10" s="6">
        <v>195500</v>
      </c>
      <c r="C10" s="6">
        <v>195500</v>
      </c>
    </row>
    <row r="11" ht="30" customHeight="1" spans="1:3">
      <c r="A11" s="5" t="s">
        <v>882</v>
      </c>
      <c r="B11" s="6">
        <f>SUM(B12:B13)</f>
        <v>27602</v>
      </c>
      <c r="C11" s="6">
        <f>SUM(C12:C13)</f>
        <v>27602</v>
      </c>
    </row>
    <row r="12" ht="30" customHeight="1" spans="1:3">
      <c r="A12" s="7" t="s">
        <v>883</v>
      </c>
      <c r="B12" s="6">
        <v>27602</v>
      </c>
      <c r="C12" s="6">
        <v>27602</v>
      </c>
    </row>
    <row r="13" ht="30" customHeight="1" spans="1:3">
      <c r="A13" s="7" t="s">
        <v>884</v>
      </c>
      <c r="B13" s="6">
        <v>0</v>
      </c>
      <c r="C13" s="6">
        <v>0</v>
      </c>
    </row>
    <row r="14" ht="30" customHeight="1" spans="1:3">
      <c r="A14" s="5" t="s">
        <v>885</v>
      </c>
      <c r="B14" s="6">
        <f>SUM(B15:B16)</f>
        <v>39793</v>
      </c>
      <c r="C14" s="6">
        <f>SUM(C15:C16)</f>
        <v>39793</v>
      </c>
    </row>
    <row r="15" ht="30" customHeight="1" spans="1:3">
      <c r="A15" s="7" t="s">
        <v>883</v>
      </c>
      <c r="B15" s="6">
        <v>27693</v>
      </c>
      <c r="C15" s="6">
        <v>27693</v>
      </c>
    </row>
    <row r="16" ht="30" customHeight="1" spans="1:3">
      <c r="A16" s="7" t="s">
        <v>884</v>
      </c>
      <c r="B16" s="6">
        <v>12100</v>
      </c>
      <c r="C16" s="6">
        <v>12100</v>
      </c>
    </row>
    <row r="17" ht="30" customHeight="1" spans="1:3">
      <c r="A17" s="5" t="s">
        <v>886</v>
      </c>
      <c r="B17" s="6">
        <f>B5+B8+B11-B14</f>
        <v>780059</v>
      </c>
      <c r="C17" s="6">
        <f>C5+C8+C11-C14</f>
        <v>780059</v>
      </c>
    </row>
    <row r="18" ht="30" customHeight="1" spans="1:3">
      <c r="A18" s="7" t="s">
        <v>879</v>
      </c>
      <c r="B18" s="6">
        <v>192787</v>
      </c>
      <c r="C18" s="6">
        <v>192787</v>
      </c>
    </row>
    <row r="19" ht="30" customHeight="1" spans="1:3">
      <c r="A19" s="7" t="s">
        <v>880</v>
      </c>
      <c r="B19" s="6">
        <v>587272</v>
      </c>
      <c r="C19" s="6">
        <v>587272</v>
      </c>
    </row>
    <row r="20" spans="1:3">
      <c r="A20" s="8" t="s">
        <v>887</v>
      </c>
      <c r="B20" s="8"/>
      <c r="C20" s="8"/>
    </row>
    <row r="21" spans="1:3">
      <c r="A21" s="8"/>
      <c r="B21" s="8"/>
      <c r="C21" s="8"/>
    </row>
  </sheetData>
  <mergeCells count="2">
    <mergeCell ref="A2:C2"/>
    <mergeCell ref="A20:C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11" sqref="G11"/>
    </sheetView>
  </sheetViews>
  <sheetFormatPr defaultColWidth="9" defaultRowHeight="14.25"/>
  <cols>
    <col min="9" max="9" width="7.625" customWidth="1"/>
  </cols>
  <sheetData>
    <row r="1" ht="60" customHeight="1" spans="1:9">
      <c r="A1" s="119"/>
      <c r="B1" s="119"/>
      <c r="C1" s="119"/>
      <c r="D1" s="119"/>
      <c r="E1" s="119"/>
      <c r="F1" s="119"/>
      <c r="G1" s="119"/>
      <c r="H1" s="119"/>
      <c r="I1" s="119"/>
    </row>
    <row r="2" ht="25.5" spans="1:9">
      <c r="A2" s="120" t="s">
        <v>1</v>
      </c>
      <c r="B2" s="120"/>
      <c r="C2" s="120"/>
      <c r="D2" s="120"/>
      <c r="E2" s="120"/>
      <c r="F2" s="120"/>
      <c r="G2" s="120"/>
      <c r="H2" s="120"/>
      <c r="I2" s="120"/>
    </row>
    <row r="3" ht="15.75" spans="1:9">
      <c r="A3" s="119"/>
      <c r="B3" s="119"/>
      <c r="C3" s="119"/>
      <c r="D3" s="119"/>
      <c r="E3" s="119"/>
      <c r="F3" s="119"/>
      <c r="G3" s="119"/>
      <c r="H3" s="119"/>
      <c r="I3" s="119"/>
    </row>
    <row r="4" ht="15.75" spans="1:9">
      <c r="A4" s="119"/>
      <c r="B4" s="119"/>
      <c r="C4" s="119"/>
      <c r="D4" s="119"/>
      <c r="E4" s="119"/>
      <c r="F4" s="119"/>
      <c r="G4" s="119"/>
      <c r="H4" s="119"/>
      <c r="I4" s="119"/>
    </row>
    <row r="5" ht="42.75" customHeight="1" spans="1:9">
      <c r="A5" s="121" t="s">
        <v>2</v>
      </c>
      <c r="B5" s="121"/>
      <c r="C5" s="121"/>
      <c r="D5" s="121"/>
      <c r="E5" s="121"/>
      <c r="F5" s="121"/>
      <c r="G5" s="121"/>
      <c r="H5" s="121"/>
      <c r="I5" s="121"/>
    </row>
    <row r="6" ht="42.75" customHeight="1" spans="1:9">
      <c r="A6" s="121" t="s">
        <v>3</v>
      </c>
      <c r="B6" s="121"/>
      <c r="C6" s="121"/>
      <c r="D6" s="121"/>
      <c r="E6" s="121"/>
      <c r="F6" s="121"/>
      <c r="G6" s="121"/>
      <c r="H6" s="121"/>
      <c r="I6" s="121"/>
    </row>
    <row r="7" ht="42.75" customHeight="1" spans="1:9">
      <c r="A7" s="122" t="s">
        <v>4</v>
      </c>
      <c r="B7" s="122"/>
      <c r="C7" s="122"/>
      <c r="D7" s="122"/>
      <c r="E7" s="122"/>
      <c r="F7" s="122"/>
      <c r="G7" s="122"/>
      <c r="H7" s="122"/>
      <c r="I7" s="122"/>
    </row>
    <row r="8" ht="42.75" customHeight="1" spans="1:9">
      <c r="A8" s="122" t="s">
        <v>5</v>
      </c>
      <c r="B8" s="122"/>
      <c r="C8" s="122"/>
      <c r="D8" s="122"/>
      <c r="E8" s="122"/>
      <c r="F8" s="122"/>
      <c r="G8" s="122"/>
      <c r="H8" s="122"/>
      <c r="I8" s="122"/>
    </row>
    <row r="9" ht="42.75" customHeight="1" spans="1:9">
      <c r="A9" s="121" t="s">
        <v>6</v>
      </c>
      <c r="B9" s="121"/>
      <c r="C9" s="121"/>
      <c r="D9" s="121"/>
      <c r="E9" s="121"/>
      <c r="F9" s="121"/>
      <c r="G9" s="121"/>
      <c r="H9" s="121"/>
      <c r="I9" s="121"/>
    </row>
    <row r="10" ht="40" customHeight="1" spans="1:9">
      <c r="A10" s="122" t="s">
        <v>7</v>
      </c>
      <c r="B10" s="122"/>
      <c r="C10" s="122"/>
      <c r="D10" s="122"/>
      <c r="E10" s="122"/>
      <c r="F10" s="122"/>
      <c r="G10" s="122"/>
      <c r="H10" s="122"/>
      <c r="I10" s="122"/>
    </row>
    <row r="11" ht="40" customHeight="1" spans="1:9">
      <c r="A11" s="122" t="s">
        <v>8</v>
      </c>
      <c r="B11" s="122"/>
      <c r="C11" s="122"/>
      <c r="D11" s="122"/>
      <c r="E11" s="122"/>
      <c r="F11" s="122"/>
      <c r="G11" s="122"/>
      <c r="H11" s="122"/>
      <c r="I11" s="122"/>
    </row>
    <row r="12" ht="42.75" customHeight="1" spans="1:9">
      <c r="A12" s="122" t="s">
        <v>9</v>
      </c>
      <c r="B12" s="122"/>
      <c r="C12" s="122"/>
      <c r="D12" s="122"/>
      <c r="E12" s="122"/>
      <c r="F12" s="122"/>
      <c r="G12" s="122"/>
      <c r="H12" s="122"/>
      <c r="I12" s="122"/>
    </row>
  </sheetData>
  <mergeCells count="11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2:I12"/>
  </mergeCells>
  <printOptions horizontalCentered="1"/>
  <pageMargins left="0.984251968503937" right="0.55118110236220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E15" sqref="E15"/>
    </sheetView>
  </sheetViews>
  <sheetFormatPr defaultColWidth="25.75" defaultRowHeight="14.25"/>
  <cols>
    <col min="1" max="1" width="39.25" style="44" customWidth="1"/>
    <col min="2" max="2" width="18.375" style="64" customWidth="1"/>
    <col min="3" max="3" width="19.75" style="64" customWidth="1"/>
    <col min="4" max="9" width="25.75" style="44" customWidth="1"/>
    <col min="10" max="16384" width="25.75" style="44"/>
  </cols>
  <sheetData>
    <row r="1" s="44" customFormat="1" ht="18" customHeight="1" spans="1:3">
      <c r="A1" s="14" t="s">
        <v>10</v>
      </c>
      <c r="B1" s="64"/>
      <c r="C1" s="64"/>
    </row>
    <row r="2" s="65" customFormat="1" ht="25.5" spans="1:3">
      <c r="A2" s="112" t="s">
        <v>11</v>
      </c>
      <c r="B2" s="112"/>
      <c r="C2" s="112"/>
    </row>
    <row r="3" s="44" customFormat="1" ht="20.25" customHeight="1" spans="1:3">
      <c r="A3" s="65"/>
      <c r="B3" s="64"/>
      <c r="C3" s="113" t="s">
        <v>12</v>
      </c>
    </row>
    <row r="4" s="44" customFormat="1" ht="39" customHeight="1" spans="1:7">
      <c r="A4" s="67" t="s">
        <v>13</v>
      </c>
      <c r="B4" s="67" t="s">
        <v>14</v>
      </c>
      <c r="C4" s="67" t="s">
        <v>15</v>
      </c>
      <c r="D4" s="56"/>
      <c r="E4" s="56"/>
      <c r="G4" s="56"/>
    </row>
    <row r="5" s="44" customFormat="1" ht="33.95" customHeight="1" spans="1:11">
      <c r="A5" s="67" t="s">
        <v>16</v>
      </c>
      <c r="B5" s="114">
        <f>SUM(B6:B19)</f>
        <v>103144</v>
      </c>
      <c r="C5" s="114">
        <f>SUM(C6:C19)</f>
        <v>62030</v>
      </c>
      <c r="D5" s="56"/>
      <c r="G5" s="56"/>
      <c r="K5" s="56"/>
    </row>
    <row r="6" s="44" customFormat="1" ht="29.1" customHeight="1" spans="1:4">
      <c r="A6" s="115" t="s">
        <v>17</v>
      </c>
      <c r="B6" s="116">
        <v>33760</v>
      </c>
      <c r="C6" s="116">
        <v>14894</v>
      </c>
      <c r="D6" s="56"/>
    </row>
    <row r="7" s="44" customFormat="1" ht="29.1" customHeight="1" spans="1:4">
      <c r="A7" s="115" t="s">
        <v>18</v>
      </c>
      <c r="B7" s="116">
        <v>13505</v>
      </c>
      <c r="C7" s="116">
        <v>9032</v>
      </c>
      <c r="D7" s="56"/>
    </row>
    <row r="8" s="44" customFormat="1" ht="29.1" customHeight="1" spans="1:3">
      <c r="A8" s="115" t="s">
        <v>19</v>
      </c>
      <c r="B8" s="116">
        <v>3380</v>
      </c>
      <c r="C8" s="116">
        <v>2454</v>
      </c>
    </row>
    <row r="9" s="44" customFormat="1" ht="29.1" customHeight="1" spans="1:3">
      <c r="A9" s="115" t="s">
        <v>20</v>
      </c>
      <c r="B9" s="116">
        <v>225</v>
      </c>
      <c r="C9" s="116">
        <v>123</v>
      </c>
    </row>
    <row r="10" s="44" customFormat="1" ht="29.1" customHeight="1" spans="1:3">
      <c r="A10" s="115" t="s">
        <v>21</v>
      </c>
      <c r="B10" s="116"/>
      <c r="C10" s="116"/>
    </row>
    <row r="11" s="44" customFormat="1" ht="29.1" customHeight="1" spans="1:3">
      <c r="A11" s="115" t="s">
        <v>22</v>
      </c>
      <c r="B11" s="116">
        <v>2950</v>
      </c>
      <c r="C11" s="116">
        <v>2070</v>
      </c>
    </row>
    <row r="12" s="44" customFormat="1" ht="29.1" customHeight="1" spans="1:3">
      <c r="A12" s="115" t="s">
        <v>23</v>
      </c>
      <c r="B12" s="116">
        <v>2750</v>
      </c>
      <c r="C12" s="116">
        <f>1679+110+137</f>
        <v>1926</v>
      </c>
    </row>
    <row r="13" s="44" customFormat="1" ht="29.1" customHeight="1" spans="1:3">
      <c r="A13" s="115" t="s">
        <v>24</v>
      </c>
      <c r="B13" s="116">
        <v>4950</v>
      </c>
      <c r="C13" s="116">
        <v>2601</v>
      </c>
    </row>
    <row r="14" s="44" customFormat="1" ht="29.1" customHeight="1" spans="1:3">
      <c r="A14" s="115" t="s">
        <v>25</v>
      </c>
      <c r="B14" s="116">
        <v>12200</v>
      </c>
      <c r="C14" s="116">
        <v>4568</v>
      </c>
    </row>
    <row r="15" s="44" customFormat="1" ht="29.1" customHeight="1" spans="1:3">
      <c r="A15" s="115" t="s">
        <v>26</v>
      </c>
      <c r="B15" s="116">
        <v>3500</v>
      </c>
      <c r="C15" s="116">
        <v>3045</v>
      </c>
    </row>
    <row r="16" s="44" customFormat="1" ht="29.1" customHeight="1" spans="1:3">
      <c r="A16" s="115" t="s">
        <v>27</v>
      </c>
      <c r="B16" s="116">
        <v>3300</v>
      </c>
      <c r="C16" s="116">
        <v>80</v>
      </c>
    </row>
    <row r="17" s="44" customFormat="1" ht="29.1" customHeight="1" spans="1:3">
      <c r="A17" s="115" t="s">
        <v>28</v>
      </c>
      <c r="B17" s="116">
        <v>22260</v>
      </c>
      <c r="C17" s="116">
        <f>9318+6617+5000</f>
        <v>20935</v>
      </c>
    </row>
    <row r="18" s="44" customFormat="1" ht="29.1" customHeight="1" spans="1:3">
      <c r="A18" s="115" t="s">
        <v>29</v>
      </c>
      <c r="B18" s="116">
        <v>364</v>
      </c>
      <c r="C18" s="116">
        <v>298</v>
      </c>
    </row>
    <row r="19" s="44" customFormat="1" ht="29.1" customHeight="1" spans="1:3">
      <c r="A19" s="115" t="s">
        <v>30</v>
      </c>
      <c r="B19" s="70"/>
      <c r="C19" s="70">
        <v>4</v>
      </c>
    </row>
    <row r="20" s="44" customFormat="1" ht="29.1" customHeight="1" spans="1:11">
      <c r="A20" s="67" t="s">
        <v>31</v>
      </c>
      <c r="B20" s="73">
        <f>SUM(B21:B26)</f>
        <v>55289</v>
      </c>
      <c r="C20" s="73">
        <f>SUM(C21:C26)</f>
        <v>107970</v>
      </c>
      <c r="K20" s="56"/>
    </row>
    <row r="21" s="44" customFormat="1" ht="29.1" customHeight="1" spans="1:3">
      <c r="A21" s="115" t="s">
        <v>32</v>
      </c>
      <c r="B21" s="70">
        <v>7089</v>
      </c>
      <c r="C21" s="70">
        <f>4031+200</f>
        <v>4231</v>
      </c>
    </row>
    <row r="22" s="44" customFormat="1" ht="33.95" customHeight="1" spans="1:6">
      <c r="A22" s="115" t="s">
        <v>33</v>
      </c>
      <c r="B22" s="70">
        <v>2700</v>
      </c>
      <c r="C22" s="70">
        <f>1871+30</f>
        <v>1901</v>
      </c>
      <c r="D22" s="56"/>
      <c r="E22" s="56"/>
      <c r="F22" s="56"/>
    </row>
    <row r="23" s="44" customFormat="1" ht="30" customHeight="1" spans="1:3">
      <c r="A23" s="115" t="s">
        <v>34</v>
      </c>
      <c r="B23" s="70">
        <v>1870</v>
      </c>
      <c r="C23" s="70">
        <f>2755+300</f>
        <v>3055</v>
      </c>
    </row>
    <row r="24" s="44" customFormat="1" ht="30" customHeight="1" spans="1:3">
      <c r="A24" s="115" t="s">
        <v>35</v>
      </c>
      <c r="B24" s="117">
        <v>42200</v>
      </c>
      <c r="C24" s="117">
        <f>90006+7675</f>
        <v>97681</v>
      </c>
    </row>
    <row r="25" s="44" customFormat="1" ht="30" customHeight="1" spans="1:3">
      <c r="A25" s="115" t="s">
        <v>36</v>
      </c>
      <c r="B25" s="117">
        <v>700</v>
      </c>
      <c r="C25" s="117">
        <v>135</v>
      </c>
    </row>
    <row r="26" s="44" customFormat="1" ht="30" customHeight="1" spans="1:3">
      <c r="A26" s="115" t="s">
        <v>37</v>
      </c>
      <c r="B26" s="117">
        <v>730</v>
      </c>
      <c r="C26" s="117">
        <v>967</v>
      </c>
    </row>
    <row r="27" s="44" customFormat="1" ht="27.95" customHeight="1" spans="1:4">
      <c r="A27" s="118" t="s">
        <v>38</v>
      </c>
      <c r="B27" s="73">
        <f>B20+B5</f>
        <v>158433</v>
      </c>
      <c r="C27" s="73">
        <f>C20+C5</f>
        <v>170000</v>
      </c>
      <c r="D27" s="56"/>
    </row>
  </sheetData>
  <mergeCells count="1">
    <mergeCell ref="A2:C2"/>
  </mergeCells>
  <pageMargins left="0.75" right="0.75" top="1" bottom="1" header="0.5" footer="0.5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5" customHeight="1" outlineLevelCol="3"/>
  <cols>
    <col min="1" max="1" width="36.75" style="80" customWidth="1"/>
    <col min="2" max="2" width="18.625" style="83" customWidth="1"/>
    <col min="3" max="3" width="16.875" style="84" customWidth="1"/>
    <col min="4" max="4" width="21" style="80" customWidth="1"/>
    <col min="5" max="16384" width="9" style="80"/>
  </cols>
  <sheetData>
    <row r="1" s="80" customFormat="1" ht="18.75" spans="1:3">
      <c r="A1" s="85" t="s">
        <v>39</v>
      </c>
      <c r="B1" s="86"/>
      <c r="C1" s="87"/>
    </row>
    <row r="2" s="80" customFormat="1" ht="30.75" customHeight="1" spans="1:4">
      <c r="A2" s="88" t="s">
        <v>40</v>
      </c>
      <c r="B2" s="88"/>
      <c r="C2" s="88"/>
      <c r="D2" s="88"/>
    </row>
    <row r="3" s="80" customFormat="1" ht="18" customHeight="1" spans="2:4">
      <c r="B3" s="89"/>
      <c r="C3" s="90"/>
      <c r="D3" s="90" t="s">
        <v>12</v>
      </c>
    </row>
    <row r="4" s="80" customFormat="1" ht="39" customHeight="1" spans="1:4">
      <c r="A4" s="48" t="s">
        <v>41</v>
      </c>
      <c r="B4" s="91" t="s">
        <v>14</v>
      </c>
      <c r="C4" s="48" t="s">
        <v>42</v>
      </c>
      <c r="D4" s="48" t="s">
        <v>43</v>
      </c>
    </row>
    <row r="5" s="81" customFormat="1" ht="29.1" customHeight="1" spans="1:4">
      <c r="A5" s="92" t="s">
        <v>44</v>
      </c>
      <c r="B5" s="93">
        <f>B6+B18+B27+B38+B49+B60+B79+B88+B97+B116+B122+B129+B136+B143+B150+B157+B165+B171+B186+B108+B71</f>
        <v>32902</v>
      </c>
      <c r="C5" s="93">
        <f>C6+C18+C27+C38+C49+C60+C79+C88+C97+C116+C122+C129+C136+C143+C150+C157+C165+C171+C186+C108+C71</f>
        <v>33947</v>
      </c>
      <c r="D5" s="93">
        <f>D6+D18+D27+D38+D49+D60+D79+D88+D97+D116+D122+D129+D136+D143+D150+D157+D165+D171+D186+D108+D71</f>
        <v>44033</v>
      </c>
    </row>
    <row r="6" s="81" customFormat="1" ht="29.1" customHeight="1" spans="1:4">
      <c r="A6" s="92" t="s">
        <v>45</v>
      </c>
      <c r="B6" s="93">
        <f>SUM(B7:B17)</f>
        <v>791</v>
      </c>
      <c r="C6" s="93">
        <f>SUM(C7:C17)</f>
        <v>1082</v>
      </c>
      <c r="D6" s="93">
        <f>SUM(D7:D17)</f>
        <v>1212</v>
      </c>
    </row>
    <row r="7" s="81" customFormat="1" ht="29.1" customHeight="1" spans="1:4">
      <c r="A7" s="94" t="s">
        <v>46</v>
      </c>
      <c r="B7" s="95">
        <v>468</v>
      </c>
      <c r="C7" s="96">
        <v>691</v>
      </c>
      <c r="D7" s="96">
        <v>685</v>
      </c>
    </row>
    <row r="8" s="81" customFormat="1" ht="29.1" customHeight="1" spans="1:4">
      <c r="A8" s="97" t="s">
        <v>47</v>
      </c>
      <c r="B8" s="95">
        <v>132</v>
      </c>
      <c r="C8" s="96">
        <v>132</v>
      </c>
      <c r="D8" s="96">
        <v>205</v>
      </c>
    </row>
    <row r="9" s="81" customFormat="1" ht="29.1" customHeight="1" spans="1:4">
      <c r="A9" s="97" t="s">
        <v>48</v>
      </c>
      <c r="B9" s="95">
        <v>31</v>
      </c>
      <c r="C9" s="96"/>
      <c r="D9" s="96"/>
    </row>
    <row r="10" s="81" customFormat="1" ht="29.1" customHeight="1" spans="1:4">
      <c r="A10" s="97" t="s">
        <v>49</v>
      </c>
      <c r="B10" s="95">
        <v>50</v>
      </c>
      <c r="C10" s="96">
        <v>50</v>
      </c>
      <c r="D10" s="96">
        <v>50</v>
      </c>
    </row>
    <row r="11" s="81" customFormat="1" ht="29.1" customHeight="1" spans="1:4">
      <c r="A11" s="97" t="s">
        <v>50</v>
      </c>
      <c r="B11" s="95"/>
      <c r="C11" s="96"/>
      <c r="D11" s="96"/>
    </row>
    <row r="12" s="81" customFormat="1" ht="29.1" customHeight="1" spans="1:4">
      <c r="A12" s="97" t="s">
        <v>51</v>
      </c>
      <c r="B12" s="95">
        <v>10</v>
      </c>
      <c r="C12" s="96">
        <v>10</v>
      </c>
      <c r="D12" s="96">
        <v>10</v>
      </c>
    </row>
    <row r="13" s="81" customFormat="1" ht="29.1" customHeight="1" spans="1:4">
      <c r="A13" s="97" t="s">
        <v>52</v>
      </c>
      <c r="B13" s="95">
        <v>8</v>
      </c>
      <c r="C13" s="96">
        <v>4</v>
      </c>
      <c r="D13" s="96">
        <v>4</v>
      </c>
    </row>
    <row r="14" s="81" customFormat="1" ht="29.1" customHeight="1" spans="1:4">
      <c r="A14" s="97" t="s">
        <v>53</v>
      </c>
      <c r="B14" s="95">
        <v>26</v>
      </c>
      <c r="C14" s="96">
        <v>70</v>
      </c>
      <c r="D14" s="96">
        <v>70</v>
      </c>
    </row>
    <row r="15" s="81" customFormat="1" ht="29.1" customHeight="1" spans="1:4">
      <c r="A15" s="97" t="s">
        <v>54</v>
      </c>
      <c r="B15" s="95"/>
      <c r="C15" s="96"/>
      <c r="D15" s="96"/>
    </row>
    <row r="16" s="81" customFormat="1" ht="29.1" customHeight="1" spans="1:4">
      <c r="A16" s="97" t="s">
        <v>55</v>
      </c>
      <c r="B16" s="95">
        <v>26</v>
      </c>
      <c r="C16" s="96">
        <v>80</v>
      </c>
      <c r="D16" s="96">
        <v>74</v>
      </c>
    </row>
    <row r="17" s="81" customFormat="1" ht="29.1" customHeight="1" spans="1:4">
      <c r="A17" s="97" t="s">
        <v>56</v>
      </c>
      <c r="B17" s="95">
        <v>40</v>
      </c>
      <c r="C17" s="96">
        <v>45</v>
      </c>
      <c r="D17" s="96">
        <v>114</v>
      </c>
    </row>
    <row r="18" s="81" customFormat="1" ht="29.1" customHeight="1" spans="1:4">
      <c r="A18" s="98" t="s">
        <v>57</v>
      </c>
      <c r="B18" s="93">
        <f>SUM(B19:B26)</f>
        <v>591</v>
      </c>
      <c r="C18" s="93">
        <f>SUM(C19:C26)</f>
        <v>855</v>
      </c>
      <c r="D18" s="93">
        <f>SUM(D19:D26)</f>
        <v>1003</v>
      </c>
    </row>
    <row r="19" s="81" customFormat="1" ht="29.1" customHeight="1" spans="1:4">
      <c r="A19" s="97" t="s">
        <v>58</v>
      </c>
      <c r="B19" s="95">
        <v>428</v>
      </c>
      <c r="C19" s="96">
        <v>570</v>
      </c>
      <c r="D19" s="96">
        <v>570</v>
      </c>
    </row>
    <row r="20" s="81" customFormat="1" ht="29.1" customHeight="1" spans="1:4">
      <c r="A20" s="97" t="s">
        <v>47</v>
      </c>
      <c r="B20" s="95">
        <v>46</v>
      </c>
      <c r="C20" s="96">
        <v>50</v>
      </c>
      <c r="D20" s="96">
        <v>92</v>
      </c>
    </row>
    <row r="21" s="81" customFormat="1" ht="29.1" customHeight="1" spans="1:4">
      <c r="A21" s="97" t="s">
        <v>48</v>
      </c>
      <c r="B21" s="95"/>
      <c r="C21" s="96"/>
      <c r="D21" s="96"/>
    </row>
    <row r="22" s="81" customFormat="1" ht="29.1" customHeight="1" spans="1:4">
      <c r="A22" s="97" t="s">
        <v>59</v>
      </c>
      <c r="B22" s="95">
        <v>45</v>
      </c>
      <c r="C22" s="96">
        <v>45</v>
      </c>
      <c r="D22" s="96">
        <v>45</v>
      </c>
    </row>
    <row r="23" s="81" customFormat="1" ht="29.1" customHeight="1" spans="1:4">
      <c r="A23" s="97" t="s">
        <v>60</v>
      </c>
      <c r="B23" s="95">
        <v>20</v>
      </c>
      <c r="C23" s="96">
        <v>50</v>
      </c>
      <c r="D23" s="96">
        <v>50</v>
      </c>
    </row>
    <row r="24" s="81" customFormat="1" ht="29.1" customHeight="1" spans="1:4">
      <c r="A24" s="97" t="s">
        <v>61</v>
      </c>
      <c r="B24" s="95">
        <v>28</v>
      </c>
      <c r="C24" s="96">
        <v>80</v>
      </c>
      <c r="D24" s="96">
        <v>80</v>
      </c>
    </row>
    <row r="25" s="81" customFormat="1" ht="29.1" customHeight="1" spans="1:4">
      <c r="A25" s="97" t="s">
        <v>55</v>
      </c>
      <c r="B25" s="95">
        <v>24</v>
      </c>
      <c r="C25" s="96">
        <v>60</v>
      </c>
      <c r="D25" s="96">
        <v>60</v>
      </c>
    </row>
    <row r="26" s="81" customFormat="1" ht="29.1" customHeight="1" spans="1:4">
      <c r="A26" s="97" t="s">
        <v>62</v>
      </c>
      <c r="B26" s="95"/>
      <c r="C26" s="96"/>
      <c r="D26" s="96">
        <v>106</v>
      </c>
    </row>
    <row r="27" s="81" customFormat="1" ht="29.1" customHeight="1" spans="1:4">
      <c r="A27" s="98" t="s">
        <v>63</v>
      </c>
      <c r="B27" s="93">
        <f>SUM(B28:B37)</f>
        <v>13173</v>
      </c>
      <c r="C27" s="93">
        <f>SUM(C28:C37)</f>
        <v>13084</v>
      </c>
      <c r="D27" s="93">
        <f>SUM(D28:D37)</f>
        <v>17459</v>
      </c>
    </row>
    <row r="28" s="81" customFormat="1" ht="29.1" customHeight="1" spans="1:4">
      <c r="A28" s="97" t="s">
        <v>58</v>
      </c>
      <c r="B28" s="95">
        <v>9842</v>
      </c>
      <c r="C28" s="96">
        <v>7322</v>
      </c>
      <c r="D28" s="96">
        <v>7344</v>
      </c>
    </row>
    <row r="29" s="81" customFormat="1" ht="29.1" customHeight="1" spans="1:4">
      <c r="A29" s="97" t="s">
        <v>47</v>
      </c>
      <c r="B29" s="95">
        <v>780</v>
      </c>
      <c r="C29" s="96">
        <v>812</v>
      </c>
      <c r="D29" s="96">
        <v>1224</v>
      </c>
    </row>
    <row r="30" s="81" customFormat="1" ht="29.1" customHeight="1" spans="1:4">
      <c r="A30" s="97" t="s">
        <v>48</v>
      </c>
      <c r="B30" s="95">
        <v>960</v>
      </c>
      <c r="C30" s="96">
        <v>1021</v>
      </c>
      <c r="D30" s="96">
        <v>2175</v>
      </c>
    </row>
    <row r="31" s="81" customFormat="1" ht="29.1" customHeight="1" spans="1:4">
      <c r="A31" s="97" t="s">
        <v>64</v>
      </c>
      <c r="B31" s="95"/>
      <c r="C31" s="96"/>
      <c r="D31" s="96"/>
    </row>
    <row r="32" s="81" customFormat="1" ht="29.1" customHeight="1" spans="1:4">
      <c r="A32" s="97" t="s">
        <v>65</v>
      </c>
      <c r="B32" s="95"/>
      <c r="C32" s="96"/>
      <c r="D32" s="96"/>
    </row>
    <row r="33" s="81" customFormat="1" ht="29.1" customHeight="1" spans="1:4">
      <c r="A33" s="97" t="s">
        <v>66</v>
      </c>
      <c r="B33" s="95">
        <v>1021</v>
      </c>
      <c r="C33" s="96">
        <v>1122</v>
      </c>
      <c r="D33" s="96">
        <v>1564</v>
      </c>
    </row>
    <row r="34" s="81" customFormat="1" ht="29.1" customHeight="1" spans="1:4">
      <c r="A34" s="97" t="s">
        <v>67</v>
      </c>
      <c r="B34" s="95">
        <v>330</v>
      </c>
      <c r="C34" s="96">
        <v>655</v>
      </c>
      <c r="D34" s="96">
        <v>795</v>
      </c>
    </row>
    <row r="35" s="81" customFormat="1" ht="29.1" customHeight="1" spans="1:4">
      <c r="A35" s="97" t="s">
        <v>68</v>
      </c>
      <c r="B35" s="95"/>
      <c r="C35" s="96"/>
      <c r="D35" s="96"/>
    </row>
    <row r="36" s="81" customFormat="1" ht="29.1" customHeight="1" spans="1:4">
      <c r="A36" s="97" t="s">
        <v>55</v>
      </c>
      <c r="B36" s="95">
        <v>240</v>
      </c>
      <c r="C36" s="96">
        <v>2032</v>
      </c>
      <c r="D36" s="96">
        <v>2566</v>
      </c>
    </row>
    <row r="37" s="81" customFormat="1" ht="29.1" customHeight="1" spans="1:4">
      <c r="A37" s="97" t="s">
        <v>69</v>
      </c>
      <c r="B37" s="95"/>
      <c r="C37" s="96">
        <v>120</v>
      </c>
      <c r="D37" s="96">
        <v>1791</v>
      </c>
    </row>
    <row r="38" s="81" customFormat="1" ht="29.1" customHeight="1" spans="1:4">
      <c r="A38" s="98" t="s">
        <v>70</v>
      </c>
      <c r="B38" s="93">
        <f>SUM(B39:B48)</f>
        <v>749</v>
      </c>
      <c r="C38" s="93">
        <f>SUM(C39:C48)</f>
        <v>933</v>
      </c>
      <c r="D38" s="93">
        <f>SUM(D39:D48)</f>
        <v>1180</v>
      </c>
    </row>
    <row r="39" s="81" customFormat="1" ht="29.1" customHeight="1" spans="1:4">
      <c r="A39" s="97" t="s">
        <v>58</v>
      </c>
      <c r="B39" s="95">
        <v>502</v>
      </c>
      <c r="C39" s="96">
        <v>620</v>
      </c>
      <c r="D39" s="96">
        <v>620</v>
      </c>
    </row>
    <row r="40" s="81" customFormat="1" ht="29.1" customHeight="1" spans="1:4">
      <c r="A40" s="97" t="s">
        <v>47</v>
      </c>
      <c r="B40" s="95">
        <v>165</v>
      </c>
      <c r="C40" s="96">
        <v>110</v>
      </c>
      <c r="D40" s="96">
        <v>110</v>
      </c>
    </row>
    <row r="41" s="81" customFormat="1" ht="29.1" customHeight="1" spans="1:4">
      <c r="A41" s="97" t="s">
        <v>48</v>
      </c>
      <c r="B41" s="95"/>
      <c r="C41" s="96"/>
      <c r="D41" s="96"/>
    </row>
    <row r="42" s="81" customFormat="1" ht="29.1" customHeight="1" spans="1:4">
      <c r="A42" s="97" t="s">
        <v>71</v>
      </c>
      <c r="B42" s="95"/>
      <c r="C42" s="96"/>
      <c r="D42" s="96"/>
    </row>
    <row r="43" s="81" customFormat="1" ht="29.1" customHeight="1" spans="1:4">
      <c r="A43" s="97" t="s">
        <v>72</v>
      </c>
      <c r="B43" s="95"/>
      <c r="C43" s="96"/>
      <c r="D43" s="96"/>
    </row>
    <row r="44" s="81" customFormat="1" ht="29.1" customHeight="1" spans="1:4">
      <c r="A44" s="97" t="s">
        <v>73</v>
      </c>
      <c r="B44" s="95"/>
      <c r="C44" s="96"/>
      <c r="D44" s="96"/>
    </row>
    <row r="45" s="81" customFormat="1" ht="29.1" customHeight="1" spans="1:4">
      <c r="A45" s="97" t="s">
        <v>74</v>
      </c>
      <c r="B45" s="95"/>
      <c r="C45" s="96"/>
      <c r="D45" s="96"/>
    </row>
    <row r="46" s="81" customFormat="1" ht="29.1" customHeight="1" spans="1:4">
      <c r="A46" s="97" t="s">
        <v>75</v>
      </c>
      <c r="B46" s="95"/>
      <c r="C46" s="96"/>
      <c r="D46" s="96"/>
    </row>
    <row r="47" s="81" customFormat="1" ht="29.1" customHeight="1" spans="1:4">
      <c r="A47" s="97" t="s">
        <v>55</v>
      </c>
      <c r="B47" s="95">
        <v>82</v>
      </c>
      <c r="C47" s="96">
        <v>150</v>
      </c>
      <c r="D47" s="96">
        <v>150</v>
      </c>
    </row>
    <row r="48" s="81" customFormat="1" ht="29.1" customHeight="1" spans="1:4">
      <c r="A48" s="97" t="s">
        <v>76</v>
      </c>
      <c r="B48" s="95"/>
      <c r="C48" s="96">
        <v>53</v>
      </c>
      <c r="D48" s="96">
        <v>300</v>
      </c>
    </row>
    <row r="49" s="81" customFormat="1" ht="29.1" customHeight="1" spans="1:4">
      <c r="A49" s="98" t="s">
        <v>77</v>
      </c>
      <c r="B49" s="93">
        <f>SUM(B50:B59)</f>
        <v>416</v>
      </c>
      <c r="C49" s="93">
        <f>SUM(C50:C59)</f>
        <v>489</v>
      </c>
      <c r="D49" s="93">
        <f>SUM(D50:D59)</f>
        <v>489</v>
      </c>
    </row>
    <row r="50" s="81" customFormat="1" ht="29.1" customHeight="1" spans="1:4">
      <c r="A50" s="97" t="s">
        <v>58</v>
      </c>
      <c r="B50" s="95">
        <v>258</v>
      </c>
      <c r="C50" s="96">
        <v>290</v>
      </c>
      <c r="D50" s="96">
        <v>290</v>
      </c>
    </row>
    <row r="51" s="81" customFormat="1" ht="29.1" customHeight="1" spans="1:4">
      <c r="A51" s="97" t="s">
        <v>47</v>
      </c>
      <c r="B51" s="95">
        <v>21</v>
      </c>
      <c r="C51" s="96">
        <v>50</v>
      </c>
      <c r="D51" s="96">
        <v>50</v>
      </c>
    </row>
    <row r="52" s="81" customFormat="1" ht="29.1" customHeight="1" spans="1:4">
      <c r="A52" s="97" t="s">
        <v>48</v>
      </c>
      <c r="B52" s="95"/>
      <c r="C52" s="96"/>
      <c r="D52" s="96"/>
    </row>
    <row r="53" s="81" customFormat="1" ht="29.1" customHeight="1" spans="1:4">
      <c r="A53" s="97" t="s">
        <v>78</v>
      </c>
      <c r="B53" s="95"/>
      <c r="C53" s="96"/>
      <c r="D53" s="96"/>
    </row>
    <row r="54" s="81" customFormat="1" ht="29.1" customHeight="1" spans="1:4">
      <c r="A54" s="97" t="s">
        <v>79</v>
      </c>
      <c r="B54" s="95">
        <v>98</v>
      </c>
      <c r="C54" s="96">
        <v>80</v>
      </c>
      <c r="D54" s="96">
        <v>80</v>
      </c>
    </row>
    <row r="55" s="81" customFormat="1" ht="29.1" customHeight="1" spans="1:4">
      <c r="A55" s="97" t="s">
        <v>80</v>
      </c>
      <c r="B55" s="95"/>
      <c r="C55" s="96"/>
      <c r="D55" s="96"/>
    </row>
    <row r="56" s="81" customFormat="1" ht="29.1" customHeight="1" spans="1:4">
      <c r="A56" s="97" t="s">
        <v>81</v>
      </c>
      <c r="B56" s="95">
        <v>32</v>
      </c>
      <c r="C56" s="96"/>
      <c r="D56" s="96"/>
    </row>
    <row r="57" s="81" customFormat="1" ht="29.1" customHeight="1" spans="1:4">
      <c r="A57" s="97" t="s">
        <v>82</v>
      </c>
      <c r="B57" s="95">
        <v>7</v>
      </c>
      <c r="C57" s="96">
        <v>39</v>
      </c>
      <c r="D57" s="96">
        <v>39</v>
      </c>
    </row>
    <row r="58" s="81" customFormat="1" ht="29.1" customHeight="1" spans="1:4">
      <c r="A58" s="97" t="s">
        <v>55</v>
      </c>
      <c r="B58" s="95"/>
      <c r="C58" s="96"/>
      <c r="D58" s="96"/>
    </row>
    <row r="59" s="81" customFormat="1" ht="29.1" customHeight="1" spans="1:4">
      <c r="A59" s="97" t="s">
        <v>83</v>
      </c>
      <c r="B59" s="95"/>
      <c r="C59" s="96">
        <v>30</v>
      </c>
      <c r="D59" s="96">
        <v>30</v>
      </c>
    </row>
    <row r="60" s="81" customFormat="1" ht="29.1" customHeight="1" spans="1:4">
      <c r="A60" s="98" t="s">
        <v>84</v>
      </c>
      <c r="B60" s="93">
        <f>SUM(B61:B70)</f>
        <v>2315</v>
      </c>
      <c r="C60" s="93">
        <f>SUM(C61:C70)</f>
        <v>2433</v>
      </c>
      <c r="D60" s="93">
        <f>SUM(D61:D70)</f>
        <v>2519</v>
      </c>
    </row>
    <row r="61" s="81" customFormat="1" ht="29.1" customHeight="1" spans="1:4">
      <c r="A61" s="97" t="s">
        <v>58</v>
      </c>
      <c r="B61" s="95">
        <v>1053</v>
      </c>
      <c r="C61" s="96">
        <v>1288</v>
      </c>
      <c r="D61" s="96">
        <v>1374</v>
      </c>
    </row>
    <row r="62" s="81" customFormat="1" ht="29.1" customHeight="1" spans="1:4">
      <c r="A62" s="97" t="s">
        <v>47</v>
      </c>
      <c r="B62" s="95">
        <v>368</v>
      </c>
      <c r="C62" s="96">
        <v>345</v>
      </c>
      <c r="D62" s="96">
        <v>345</v>
      </c>
    </row>
    <row r="63" s="81" customFormat="1" ht="29.1" customHeight="1" spans="1:4">
      <c r="A63" s="97" t="s">
        <v>48</v>
      </c>
      <c r="B63" s="95"/>
      <c r="C63" s="96"/>
      <c r="D63" s="96"/>
    </row>
    <row r="64" s="81" customFormat="1" ht="29.1" customHeight="1" spans="1:4">
      <c r="A64" s="97" t="s">
        <v>85</v>
      </c>
      <c r="B64" s="95"/>
      <c r="C64" s="96"/>
      <c r="D64" s="96"/>
    </row>
    <row r="65" s="81" customFormat="1" ht="29.1" customHeight="1" spans="1:4">
      <c r="A65" s="97" t="s">
        <v>86</v>
      </c>
      <c r="B65" s="95"/>
      <c r="C65" s="96"/>
      <c r="D65" s="96">
        <v>5</v>
      </c>
    </row>
    <row r="66" s="81" customFormat="1" ht="29.1" customHeight="1" spans="1:4">
      <c r="A66" s="97" t="s">
        <v>87</v>
      </c>
      <c r="B66" s="95"/>
      <c r="C66" s="96"/>
      <c r="D66" s="96"/>
    </row>
    <row r="67" s="81" customFormat="1" ht="29.1" customHeight="1" spans="1:4">
      <c r="A67" s="97" t="s">
        <v>88</v>
      </c>
      <c r="B67" s="95">
        <v>180</v>
      </c>
      <c r="C67" s="96">
        <v>20</v>
      </c>
      <c r="D67" s="96">
        <v>20</v>
      </c>
    </row>
    <row r="68" s="81" customFormat="1" ht="29.1" customHeight="1" spans="1:4">
      <c r="A68" s="97" t="s">
        <v>89</v>
      </c>
      <c r="B68" s="95">
        <v>136</v>
      </c>
      <c r="C68" s="96">
        <v>200</v>
      </c>
      <c r="D68" s="96">
        <v>200</v>
      </c>
    </row>
    <row r="69" s="81" customFormat="1" ht="29.1" customHeight="1" spans="1:4">
      <c r="A69" s="97" t="s">
        <v>55</v>
      </c>
      <c r="B69" s="95">
        <v>398</v>
      </c>
      <c r="C69" s="96">
        <v>450</v>
      </c>
      <c r="D69" s="96">
        <v>445</v>
      </c>
    </row>
    <row r="70" s="81" customFormat="1" ht="29.1" customHeight="1" spans="1:4">
      <c r="A70" s="97" t="s">
        <v>90</v>
      </c>
      <c r="B70" s="95">
        <v>180</v>
      </c>
      <c r="C70" s="96">
        <v>130</v>
      </c>
      <c r="D70" s="96">
        <v>130</v>
      </c>
    </row>
    <row r="71" s="81" customFormat="1" ht="29.1" customHeight="1" spans="1:4">
      <c r="A71" s="98" t="s">
        <v>91</v>
      </c>
      <c r="B71" s="93">
        <f>SUM(B72:B78)</f>
        <v>0</v>
      </c>
      <c r="C71" s="93">
        <f>SUM(C72:C78)</f>
        <v>0</v>
      </c>
      <c r="D71" s="93">
        <f>SUM(D72:D78)</f>
        <v>2278</v>
      </c>
    </row>
    <row r="72" s="81" customFormat="1" ht="29.1" customHeight="1" spans="1:4">
      <c r="A72" s="97" t="s">
        <v>58</v>
      </c>
      <c r="B72" s="95"/>
      <c r="C72" s="96"/>
      <c r="D72" s="96"/>
    </row>
    <row r="73" s="81" customFormat="1" ht="29.1" customHeight="1" spans="1:4">
      <c r="A73" s="97" t="s">
        <v>47</v>
      </c>
      <c r="B73" s="95"/>
      <c r="C73" s="96"/>
      <c r="D73" s="96"/>
    </row>
    <row r="74" s="81" customFormat="1" ht="29.1" customHeight="1" spans="1:4">
      <c r="A74" s="97" t="s">
        <v>48</v>
      </c>
      <c r="B74" s="95"/>
      <c r="C74" s="96"/>
      <c r="D74" s="96"/>
    </row>
    <row r="75" s="81" customFormat="1" ht="29.1" customHeight="1" spans="1:4">
      <c r="A75" s="97" t="s">
        <v>88</v>
      </c>
      <c r="B75" s="95"/>
      <c r="C75" s="96"/>
      <c r="D75" s="96"/>
    </row>
    <row r="76" s="81" customFormat="1" ht="29.1" customHeight="1" spans="1:4">
      <c r="A76" s="97" t="s">
        <v>92</v>
      </c>
      <c r="B76" s="95"/>
      <c r="C76" s="96"/>
      <c r="D76" s="96"/>
    </row>
    <row r="77" s="81" customFormat="1" ht="29.1" customHeight="1" spans="1:4">
      <c r="A77" s="97" t="s">
        <v>55</v>
      </c>
      <c r="B77" s="95"/>
      <c r="C77" s="96"/>
      <c r="D77" s="96"/>
    </row>
    <row r="78" s="81" customFormat="1" ht="29.1" customHeight="1" spans="1:4">
      <c r="A78" s="97" t="s">
        <v>93</v>
      </c>
      <c r="B78" s="95"/>
      <c r="C78" s="96"/>
      <c r="D78" s="96">
        <v>2278</v>
      </c>
    </row>
    <row r="79" s="82" customFormat="1" ht="29.1" customHeight="1" spans="1:4">
      <c r="A79" s="98" t="s">
        <v>94</v>
      </c>
      <c r="B79" s="93">
        <f>SUM(B80:B87)</f>
        <v>917</v>
      </c>
      <c r="C79" s="93">
        <f>SUM(C80:C87)</f>
        <v>937</v>
      </c>
      <c r="D79" s="93">
        <f>SUM(D80:D87)</f>
        <v>982</v>
      </c>
    </row>
    <row r="80" s="81" customFormat="1" ht="29.1" customHeight="1" spans="1:4">
      <c r="A80" s="97" t="s">
        <v>58</v>
      </c>
      <c r="B80" s="95">
        <v>362</v>
      </c>
      <c r="C80" s="96">
        <v>357</v>
      </c>
      <c r="D80" s="96">
        <v>357</v>
      </c>
    </row>
    <row r="81" s="81" customFormat="1" ht="29.1" customHeight="1" spans="1:4">
      <c r="A81" s="97" t="s">
        <v>47</v>
      </c>
      <c r="B81" s="95">
        <v>80</v>
      </c>
      <c r="C81" s="99">
        <v>40</v>
      </c>
      <c r="D81" s="99">
        <v>40</v>
      </c>
    </row>
    <row r="82" s="80" customFormat="1" ht="29.1" customHeight="1" spans="1:4">
      <c r="A82" s="97" t="s">
        <v>48</v>
      </c>
      <c r="B82" s="95"/>
      <c r="C82" s="99"/>
      <c r="D82" s="99"/>
    </row>
    <row r="83" s="80" customFormat="1" ht="29.1" customHeight="1" spans="1:4">
      <c r="A83" s="97" t="s">
        <v>95</v>
      </c>
      <c r="B83" s="95">
        <v>366</v>
      </c>
      <c r="C83" s="96">
        <v>390</v>
      </c>
      <c r="D83" s="96">
        <v>390</v>
      </c>
    </row>
    <row r="84" s="80" customFormat="1" ht="29.1" customHeight="1" spans="1:4">
      <c r="A84" s="97" t="s">
        <v>96</v>
      </c>
      <c r="B84" s="95"/>
      <c r="C84" s="96"/>
      <c r="D84" s="96"/>
    </row>
    <row r="85" s="80" customFormat="1" ht="29.1" customHeight="1" spans="1:4">
      <c r="A85" s="97" t="s">
        <v>88</v>
      </c>
      <c r="B85" s="95"/>
      <c r="C85" s="96"/>
      <c r="D85" s="96"/>
    </row>
    <row r="86" s="80" customFormat="1" ht="29.1" customHeight="1" spans="1:4">
      <c r="A86" s="97" t="s">
        <v>55</v>
      </c>
      <c r="B86" s="95">
        <v>107</v>
      </c>
      <c r="C86" s="96">
        <v>140</v>
      </c>
      <c r="D86" s="96">
        <v>140</v>
      </c>
    </row>
    <row r="87" s="80" customFormat="1" ht="29.1" customHeight="1" spans="1:4">
      <c r="A87" s="97" t="s">
        <v>97</v>
      </c>
      <c r="B87" s="95">
        <v>2</v>
      </c>
      <c r="C87" s="96">
        <v>10</v>
      </c>
      <c r="D87" s="96">
        <v>55</v>
      </c>
    </row>
    <row r="88" s="80" customFormat="1" ht="29.1" customHeight="1" spans="1:4">
      <c r="A88" s="98" t="s">
        <v>98</v>
      </c>
      <c r="B88" s="93">
        <f>SUM(B89:B96)</f>
        <v>1895</v>
      </c>
      <c r="C88" s="93">
        <f>SUM(C89:C96)</f>
        <v>1861</v>
      </c>
      <c r="D88" s="93">
        <f>SUM(D89:D96)</f>
        <v>2831</v>
      </c>
    </row>
    <row r="89" s="80" customFormat="1" ht="29.1" customHeight="1" spans="1:4">
      <c r="A89" s="97" t="s">
        <v>58</v>
      </c>
      <c r="B89" s="95">
        <v>1297</v>
      </c>
      <c r="C89" s="96">
        <v>1311</v>
      </c>
      <c r="D89" s="96">
        <v>1311</v>
      </c>
    </row>
    <row r="90" s="80" customFormat="1" ht="29.1" customHeight="1" spans="1:4">
      <c r="A90" s="97" t="s">
        <v>47</v>
      </c>
      <c r="B90" s="95"/>
      <c r="C90" s="96">
        <v>200</v>
      </c>
      <c r="D90" s="96">
        <v>430</v>
      </c>
    </row>
    <row r="91" s="80" customFormat="1" ht="29.1" customHeight="1" spans="1:4">
      <c r="A91" s="97" t="s">
        <v>48</v>
      </c>
      <c r="B91" s="95"/>
      <c r="C91" s="96"/>
      <c r="D91" s="96"/>
    </row>
    <row r="92" s="80" customFormat="1" ht="29.1" customHeight="1" spans="1:4">
      <c r="A92" s="97" t="s">
        <v>99</v>
      </c>
      <c r="B92" s="95">
        <v>230</v>
      </c>
      <c r="C92" s="96"/>
      <c r="D92" s="96"/>
    </row>
    <row r="93" s="80" customFormat="1" ht="29.1" customHeight="1" spans="1:4">
      <c r="A93" s="97" t="s">
        <v>100</v>
      </c>
      <c r="B93" s="95"/>
      <c r="C93" s="96"/>
      <c r="D93" s="96"/>
    </row>
    <row r="94" s="80" customFormat="1" ht="29.1" customHeight="1" spans="1:4">
      <c r="A94" s="97" t="s">
        <v>101</v>
      </c>
      <c r="B94" s="95"/>
      <c r="C94" s="96"/>
      <c r="D94" s="96"/>
    </row>
    <row r="95" s="80" customFormat="1" ht="29.1" customHeight="1" spans="1:4">
      <c r="A95" s="97" t="s">
        <v>55</v>
      </c>
      <c r="B95" s="95">
        <v>216</v>
      </c>
      <c r="C95" s="96">
        <v>190</v>
      </c>
      <c r="D95" s="96">
        <v>190</v>
      </c>
    </row>
    <row r="96" s="80" customFormat="1" ht="29.1" customHeight="1" spans="1:4">
      <c r="A96" s="97" t="s">
        <v>102</v>
      </c>
      <c r="B96" s="95">
        <v>152</v>
      </c>
      <c r="C96" s="96">
        <v>160</v>
      </c>
      <c r="D96" s="96">
        <v>900</v>
      </c>
    </row>
    <row r="97" s="80" customFormat="1" ht="29.1" customHeight="1" spans="1:4">
      <c r="A97" s="98" t="s">
        <v>103</v>
      </c>
      <c r="B97" s="93">
        <f>SUM(B98:B107)</f>
        <v>1015</v>
      </c>
      <c r="C97" s="93">
        <f>SUM(C98:C107)</f>
        <v>1300</v>
      </c>
      <c r="D97" s="93">
        <f>SUM(D98:D107)</f>
        <v>1383</v>
      </c>
    </row>
    <row r="98" s="80" customFormat="1" ht="29.1" customHeight="1" spans="1:4">
      <c r="A98" s="97" t="s">
        <v>58</v>
      </c>
      <c r="B98" s="95">
        <v>322</v>
      </c>
      <c r="C98" s="96">
        <v>540</v>
      </c>
      <c r="D98" s="96">
        <v>550</v>
      </c>
    </row>
    <row r="99" s="80" customFormat="1" ht="29.1" customHeight="1" spans="1:4">
      <c r="A99" s="97" t="s">
        <v>47</v>
      </c>
      <c r="B99" s="95">
        <v>23</v>
      </c>
      <c r="C99" s="96">
        <v>5</v>
      </c>
      <c r="D99" s="96">
        <v>5</v>
      </c>
    </row>
    <row r="100" s="80" customFormat="1" ht="29.1" customHeight="1" spans="1:4">
      <c r="A100" s="97" t="s">
        <v>48</v>
      </c>
      <c r="B100" s="95"/>
      <c r="C100" s="96"/>
      <c r="D100" s="96"/>
    </row>
    <row r="101" s="80" customFormat="1" ht="29.1" customHeight="1" spans="1:4">
      <c r="A101" s="97" t="s">
        <v>104</v>
      </c>
      <c r="B101" s="95"/>
      <c r="C101" s="96"/>
      <c r="D101" s="96"/>
    </row>
    <row r="102" s="80" customFormat="1" ht="29.1" customHeight="1" spans="1:4">
      <c r="A102" s="97" t="s">
        <v>105</v>
      </c>
      <c r="B102" s="95"/>
      <c r="C102" s="96"/>
      <c r="D102" s="96"/>
    </row>
    <row r="103" s="80" customFormat="1" ht="29.1" customHeight="1" spans="1:4">
      <c r="A103" s="97" t="s">
        <v>106</v>
      </c>
      <c r="B103" s="95"/>
      <c r="C103" s="96"/>
      <c r="D103" s="96"/>
    </row>
    <row r="104" s="80" customFormat="1" ht="29.1" customHeight="1" spans="1:4">
      <c r="A104" s="97" t="s">
        <v>107</v>
      </c>
      <c r="B104" s="95"/>
      <c r="C104" s="96"/>
      <c r="D104" s="96"/>
    </row>
    <row r="105" s="80" customFormat="1" ht="29.1" customHeight="1" spans="1:4">
      <c r="A105" s="97" t="s">
        <v>108</v>
      </c>
      <c r="B105" s="95">
        <v>500</v>
      </c>
      <c r="C105" s="96">
        <v>560</v>
      </c>
      <c r="D105" s="96">
        <v>560</v>
      </c>
    </row>
    <row r="106" s="80" customFormat="1" ht="29.1" customHeight="1" spans="1:4">
      <c r="A106" s="97" t="s">
        <v>55</v>
      </c>
      <c r="B106" s="95">
        <v>170</v>
      </c>
      <c r="C106" s="96">
        <v>195</v>
      </c>
      <c r="D106" s="96">
        <v>195</v>
      </c>
    </row>
    <row r="107" s="80" customFormat="1" ht="29.1" customHeight="1" spans="1:4">
      <c r="A107" s="97" t="s">
        <v>109</v>
      </c>
      <c r="B107" s="95"/>
      <c r="C107" s="96"/>
      <c r="D107" s="96">
        <v>73</v>
      </c>
    </row>
    <row r="108" s="80" customFormat="1" ht="29.1" customHeight="1" spans="1:4">
      <c r="A108" s="98" t="s">
        <v>110</v>
      </c>
      <c r="B108" s="93">
        <f>SUM(B109:B115)</f>
        <v>0</v>
      </c>
      <c r="C108" s="93">
        <f>SUM(C109:C115)</f>
        <v>7</v>
      </c>
      <c r="D108" s="93">
        <f>SUM(D109:D115)</f>
        <v>7</v>
      </c>
    </row>
    <row r="109" s="80" customFormat="1" ht="29.1" customHeight="1" spans="1:4">
      <c r="A109" s="97" t="s">
        <v>58</v>
      </c>
      <c r="B109" s="95"/>
      <c r="C109" s="96"/>
      <c r="D109" s="96"/>
    </row>
    <row r="110" s="80" customFormat="1" ht="29.1" customHeight="1" spans="1:4">
      <c r="A110" s="97" t="s">
        <v>47</v>
      </c>
      <c r="B110" s="95"/>
      <c r="C110" s="96"/>
      <c r="D110" s="96"/>
    </row>
    <row r="111" s="80" customFormat="1" ht="29.1" customHeight="1" spans="1:4">
      <c r="A111" s="97" t="s">
        <v>48</v>
      </c>
      <c r="B111" s="95"/>
      <c r="C111" s="96"/>
      <c r="D111" s="96"/>
    </row>
    <row r="112" s="80" customFormat="1" ht="29.1" customHeight="1" spans="1:4">
      <c r="A112" s="97" t="s">
        <v>111</v>
      </c>
      <c r="B112" s="95"/>
      <c r="C112" s="96"/>
      <c r="D112" s="96"/>
    </row>
    <row r="113" s="80" customFormat="1" ht="29.1" customHeight="1" spans="1:4">
      <c r="A113" s="97" t="s">
        <v>112</v>
      </c>
      <c r="B113" s="95"/>
      <c r="C113" s="96">
        <v>7</v>
      </c>
      <c r="D113" s="96">
        <v>7</v>
      </c>
    </row>
    <row r="114" s="80" customFormat="1" ht="29.1" customHeight="1" spans="1:4">
      <c r="A114" s="97" t="s">
        <v>55</v>
      </c>
      <c r="B114" s="95"/>
      <c r="C114" s="96"/>
      <c r="D114" s="96"/>
    </row>
    <row r="115" s="80" customFormat="1" ht="29.1" customHeight="1" spans="1:4">
      <c r="A115" s="97" t="s">
        <v>113</v>
      </c>
      <c r="B115" s="95"/>
      <c r="C115" s="96"/>
      <c r="D115" s="96"/>
    </row>
    <row r="116" s="80" customFormat="1" ht="29.1" customHeight="1" spans="1:4">
      <c r="A116" s="98" t="s">
        <v>114</v>
      </c>
      <c r="B116" s="93">
        <f>SUM(B117:B121)</f>
        <v>189</v>
      </c>
      <c r="C116" s="93">
        <f>SUM(C117:C121)</f>
        <v>188</v>
      </c>
      <c r="D116" s="93">
        <f>SUM(D117:D121)</f>
        <v>193</v>
      </c>
    </row>
    <row r="117" s="80" customFormat="1" ht="29.1" customHeight="1" spans="1:4">
      <c r="A117" s="97" t="s">
        <v>58</v>
      </c>
      <c r="B117" s="100"/>
      <c r="C117" s="96">
        <v>118</v>
      </c>
      <c r="D117" s="96">
        <v>123</v>
      </c>
    </row>
    <row r="118" s="80" customFormat="1" ht="29.1" customHeight="1" spans="1:4">
      <c r="A118" s="97" t="s">
        <v>47</v>
      </c>
      <c r="B118" s="95"/>
      <c r="C118" s="96"/>
      <c r="D118" s="96"/>
    </row>
    <row r="119" s="80" customFormat="1" ht="29.1" customHeight="1" spans="1:4">
      <c r="A119" s="97" t="s">
        <v>48</v>
      </c>
      <c r="B119" s="95"/>
      <c r="C119" s="96"/>
      <c r="D119" s="96"/>
    </row>
    <row r="120" s="80" customFormat="1" ht="29.1" customHeight="1" spans="1:4">
      <c r="A120" s="97" t="s">
        <v>115</v>
      </c>
      <c r="B120" s="95">
        <v>189</v>
      </c>
      <c r="C120" s="96">
        <v>70</v>
      </c>
      <c r="D120" s="96">
        <v>70</v>
      </c>
    </row>
    <row r="121" s="80" customFormat="1" ht="29.1" customHeight="1" spans="1:4">
      <c r="A121" s="97" t="s">
        <v>116</v>
      </c>
      <c r="B121" s="95"/>
      <c r="C121" s="96"/>
      <c r="D121" s="96"/>
    </row>
    <row r="122" s="80" customFormat="1" ht="29.1" customHeight="1" spans="1:4">
      <c r="A122" s="98" t="s">
        <v>117</v>
      </c>
      <c r="B122" s="93">
        <f>SUM(B123:B128)</f>
        <v>115</v>
      </c>
      <c r="C122" s="93">
        <f>SUM(C123:C128)</f>
        <v>153</v>
      </c>
      <c r="D122" s="93">
        <f>SUM(D123:D128)</f>
        <v>166</v>
      </c>
    </row>
    <row r="123" s="80" customFormat="1" ht="29.1" customHeight="1" spans="1:4">
      <c r="A123" s="97" t="s">
        <v>58</v>
      </c>
      <c r="B123" s="95">
        <v>95</v>
      </c>
      <c r="C123" s="96">
        <v>133</v>
      </c>
      <c r="D123" s="96">
        <v>146</v>
      </c>
    </row>
    <row r="124" s="80" customFormat="1" ht="29.1" customHeight="1" spans="1:4">
      <c r="A124" s="97" t="s">
        <v>47</v>
      </c>
      <c r="B124" s="95"/>
      <c r="C124" s="96"/>
      <c r="D124" s="96"/>
    </row>
    <row r="125" s="80" customFormat="1" ht="29.1" customHeight="1" spans="1:4">
      <c r="A125" s="97" t="s">
        <v>48</v>
      </c>
      <c r="B125" s="95"/>
      <c r="C125" s="96"/>
      <c r="D125" s="96"/>
    </row>
    <row r="126" s="80" customFormat="1" ht="29.1" customHeight="1" spans="1:4">
      <c r="A126" s="97" t="s">
        <v>61</v>
      </c>
      <c r="B126" s="95"/>
      <c r="C126" s="96"/>
      <c r="D126" s="96"/>
    </row>
    <row r="127" s="80" customFormat="1" ht="29.1" customHeight="1" spans="1:4">
      <c r="A127" s="97" t="s">
        <v>55</v>
      </c>
      <c r="B127" s="95"/>
      <c r="C127" s="96"/>
      <c r="D127" s="96"/>
    </row>
    <row r="128" s="80" customFormat="1" ht="29.1" customHeight="1" spans="1:4">
      <c r="A128" s="97" t="s">
        <v>118</v>
      </c>
      <c r="B128" s="95">
        <v>20</v>
      </c>
      <c r="C128" s="96">
        <v>20</v>
      </c>
      <c r="D128" s="96">
        <v>20</v>
      </c>
    </row>
    <row r="129" s="80" customFormat="1" ht="29.1" customHeight="1" spans="1:4">
      <c r="A129" s="98" t="s">
        <v>119</v>
      </c>
      <c r="B129" s="93">
        <f>SUM(B130:B135)</f>
        <v>807</v>
      </c>
      <c r="C129" s="93">
        <f>SUM(C130:C135)</f>
        <v>802</v>
      </c>
      <c r="D129" s="93">
        <f>SUM(D130:D135)</f>
        <v>1180</v>
      </c>
    </row>
    <row r="130" s="80" customFormat="1" ht="29.1" customHeight="1" spans="1:4">
      <c r="A130" s="97" t="s">
        <v>58</v>
      </c>
      <c r="B130" s="95">
        <v>460</v>
      </c>
      <c r="C130" s="96">
        <v>345</v>
      </c>
      <c r="D130" s="96">
        <v>345</v>
      </c>
    </row>
    <row r="131" s="80" customFormat="1" ht="29.1" customHeight="1" spans="1:4">
      <c r="A131" s="97" t="s">
        <v>47</v>
      </c>
      <c r="B131" s="95">
        <v>110</v>
      </c>
      <c r="C131" s="96">
        <v>125</v>
      </c>
      <c r="D131" s="96">
        <v>125</v>
      </c>
    </row>
    <row r="132" s="80" customFormat="1" ht="29.1" customHeight="1" spans="1:4">
      <c r="A132" s="97" t="s">
        <v>48</v>
      </c>
      <c r="B132" s="95"/>
      <c r="C132" s="96"/>
      <c r="D132" s="96"/>
    </row>
    <row r="133" s="80" customFormat="1" ht="29.1" customHeight="1" spans="1:4">
      <c r="A133" s="97" t="s">
        <v>120</v>
      </c>
      <c r="B133" s="95"/>
      <c r="C133" s="96">
        <v>45</v>
      </c>
      <c r="D133" s="96">
        <v>45</v>
      </c>
    </row>
    <row r="134" s="80" customFormat="1" ht="29.1" customHeight="1" spans="1:4">
      <c r="A134" s="97" t="s">
        <v>55</v>
      </c>
      <c r="B134" s="95">
        <v>237</v>
      </c>
      <c r="C134" s="96">
        <v>287</v>
      </c>
      <c r="D134" s="96">
        <v>345</v>
      </c>
    </row>
    <row r="135" s="80" customFormat="1" ht="29.1" customHeight="1" spans="1:4">
      <c r="A135" s="97" t="s">
        <v>121</v>
      </c>
      <c r="B135" s="95"/>
      <c r="C135" s="96"/>
      <c r="D135" s="96">
        <v>320</v>
      </c>
    </row>
    <row r="136" s="80" customFormat="1" ht="29.1" customHeight="1" spans="1:4">
      <c r="A136" s="98" t="s">
        <v>122</v>
      </c>
      <c r="B136" s="93">
        <f>SUM(B137:B142)</f>
        <v>2345</v>
      </c>
      <c r="C136" s="93">
        <f>SUM(C137:C142)</f>
        <v>2037</v>
      </c>
      <c r="D136" s="93">
        <f>SUM(D137:D142)</f>
        <v>2196</v>
      </c>
    </row>
    <row r="137" s="80" customFormat="1" ht="29.1" customHeight="1" spans="1:4">
      <c r="A137" s="97" t="s">
        <v>58</v>
      </c>
      <c r="B137" s="95">
        <v>1387</v>
      </c>
      <c r="C137" s="96">
        <v>1097</v>
      </c>
      <c r="D137" s="96">
        <v>1097</v>
      </c>
    </row>
    <row r="138" s="80" customFormat="1" ht="29.1" customHeight="1" spans="1:4">
      <c r="A138" s="97" t="s">
        <v>47</v>
      </c>
      <c r="B138" s="95">
        <v>480</v>
      </c>
      <c r="C138" s="96">
        <v>305</v>
      </c>
      <c r="D138" s="96">
        <v>305</v>
      </c>
    </row>
    <row r="139" s="80" customFormat="1" ht="29.1" customHeight="1" spans="1:4">
      <c r="A139" s="97" t="s">
        <v>48</v>
      </c>
      <c r="B139" s="95"/>
      <c r="C139" s="96"/>
      <c r="D139" s="96"/>
    </row>
    <row r="140" s="80" customFormat="1" ht="29.1" customHeight="1" spans="1:4">
      <c r="A140" s="97" t="s">
        <v>123</v>
      </c>
      <c r="B140" s="95"/>
      <c r="C140" s="96">
        <v>15</v>
      </c>
      <c r="D140" s="96">
        <v>15</v>
      </c>
    </row>
    <row r="141" s="80" customFormat="1" ht="29.1" customHeight="1" spans="1:4">
      <c r="A141" s="97" t="s">
        <v>55</v>
      </c>
      <c r="B141" s="95">
        <v>158</v>
      </c>
      <c r="C141" s="96">
        <v>300</v>
      </c>
      <c r="D141" s="96">
        <v>300</v>
      </c>
    </row>
    <row r="142" s="80" customFormat="1" ht="29.1" customHeight="1" spans="1:4">
      <c r="A142" s="97" t="s">
        <v>124</v>
      </c>
      <c r="B142" s="95">
        <v>320</v>
      </c>
      <c r="C142" s="96">
        <v>320</v>
      </c>
      <c r="D142" s="96">
        <v>479</v>
      </c>
    </row>
    <row r="143" s="80" customFormat="1" ht="29.1" customHeight="1" spans="1:4">
      <c r="A143" s="98" t="s">
        <v>125</v>
      </c>
      <c r="B143" s="93">
        <f>SUM(B144:B149)</f>
        <v>864</v>
      </c>
      <c r="C143" s="93">
        <f>SUM(C144:C149)</f>
        <v>1170</v>
      </c>
      <c r="D143" s="93">
        <f>SUM(D144:D149)</f>
        <v>1167</v>
      </c>
    </row>
    <row r="144" s="80" customFormat="1" ht="29.1" customHeight="1" spans="1:4">
      <c r="A144" s="97" t="s">
        <v>58</v>
      </c>
      <c r="B144" s="95">
        <v>378</v>
      </c>
      <c r="C144" s="96">
        <v>355</v>
      </c>
      <c r="D144" s="96">
        <v>355</v>
      </c>
    </row>
    <row r="145" s="80" customFormat="1" ht="29.1" customHeight="1" spans="1:4">
      <c r="A145" s="97" t="s">
        <v>47</v>
      </c>
      <c r="B145" s="95">
        <v>89</v>
      </c>
      <c r="C145" s="96">
        <v>360</v>
      </c>
      <c r="D145" s="96">
        <v>360</v>
      </c>
    </row>
    <row r="146" s="80" customFormat="1" ht="29.1" customHeight="1" spans="1:4">
      <c r="A146" s="97" t="s">
        <v>48</v>
      </c>
      <c r="B146" s="95"/>
      <c r="C146" s="96"/>
      <c r="D146" s="96"/>
    </row>
    <row r="147" s="80" customFormat="1" ht="29.1" customHeight="1" spans="1:4">
      <c r="A147" s="97" t="s">
        <v>126</v>
      </c>
      <c r="B147" s="95"/>
      <c r="C147" s="96"/>
      <c r="D147" s="96"/>
    </row>
    <row r="148" s="80" customFormat="1" ht="29.1" customHeight="1" spans="1:4">
      <c r="A148" s="97" t="s">
        <v>55</v>
      </c>
      <c r="B148" s="95">
        <v>77</v>
      </c>
      <c r="C148" s="96">
        <v>135</v>
      </c>
      <c r="D148" s="96">
        <v>135</v>
      </c>
    </row>
    <row r="149" s="80" customFormat="1" ht="29.1" customHeight="1" spans="1:4">
      <c r="A149" s="97" t="s">
        <v>127</v>
      </c>
      <c r="B149" s="95">
        <v>320</v>
      </c>
      <c r="C149" s="96">
        <v>320</v>
      </c>
      <c r="D149" s="96">
        <v>317</v>
      </c>
    </row>
    <row r="150" s="80" customFormat="1" ht="29.1" customHeight="1" spans="1:4">
      <c r="A150" s="98" t="s">
        <v>128</v>
      </c>
      <c r="B150" s="93">
        <f>SUM(B151:B156)</f>
        <v>1042</v>
      </c>
      <c r="C150" s="93">
        <f>SUM(C151:C156)</f>
        <v>846</v>
      </c>
      <c r="D150" s="93">
        <f>SUM(D151:D156)</f>
        <v>1788</v>
      </c>
    </row>
    <row r="151" s="80" customFormat="1" ht="29.1" customHeight="1" spans="1:4">
      <c r="A151" s="97" t="s">
        <v>58</v>
      </c>
      <c r="B151" s="95">
        <v>460</v>
      </c>
      <c r="C151" s="96">
        <v>290</v>
      </c>
      <c r="D151" s="96">
        <v>292</v>
      </c>
    </row>
    <row r="152" s="80" customFormat="1" ht="29.1" customHeight="1" spans="1:4">
      <c r="A152" s="97" t="s">
        <v>47</v>
      </c>
      <c r="B152" s="95">
        <v>42</v>
      </c>
      <c r="C152" s="96">
        <v>126</v>
      </c>
      <c r="D152" s="96">
        <v>126</v>
      </c>
    </row>
    <row r="153" s="80" customFormat="1" ht="29.1" customHeight="1" spans="1:4">
      <c r="A153" s="97" t="s">
        <v>48</v>
      </c>
      <c r="B153" s="95"/>
      <c r="C153" s="96"/>
      <c r="D153" s="96"/>
    </row>
    <row r="154" s="80" customFormat="1" ht="29.1" customHeight="1" spans="1:4">
      <c r="A154" s="97" t="s">
        <v>129</v>
      </c>
      <c r="B154" s="95">
        <v>120</v>
      </c>
      <c r="C154" s="96"/>
      <c r="D154" s="96"/>
    </row>
    <row r="155" s="80" customFormat="1" ht="29.1" customHeight="1" spans="1:4">
      <c r="A155" s="97" t="s">
        <v>55</v>
      </c>
      <c r="B155" s="95">
        <v>20</v>
      </c>
      <c r="C155" s="96">
        <v>30</v>
      </c>
      <c r="D155" s="96">
        <v>30</v>
      </c>
    </row>
    <row r="156" s="80" customFormat="1" ht="29.1" customHeight="1" spans="1:4">
      <c r="A156" s="97" t="s">
        <v>130</v>
      </c>
      <c r="B156" s="95">
        <v>400</v>
      </c>
      <c r="C156" s="96">
        <v>400</v>
      </c>
      <c r="D156" s="96">
        <v>1340</v>
      </c>
    </row>
    <row r="157" s="80" customFormat="1" ht="29.1" customHeight="1" spans="1:4">
      <c r="A157" s="98" t="s">
        <v>131</v>
      </c>
      <c r="B157" s="93">
        <f>SUM(B158:B164)</f>
        <v>246</v>
      </c>
      <c r="C157" s="93">
        <f>SUM(C158:C164)</f>
        <v>480</v>
      </c>
      <c r="D157" s="93">
        <f>SUM(D158:D164)</f>
        <v>485</v>
      </c>
    </row>
    <row r="158" s="80" customFormat="1" ht="29.1" customHeight="1" spans="1:4">
      <c r="A158" s="97" t="s">
        <v>58</v>
      </c>
      <c r="B158" s="95">
        <v>129</v>
      </c>
      <c r="C158" s="96">
        <v>205</v>
      </c>
      <c r="D158" s="96">
        <v>210</v>
      </c>
    </row>
    <row r="159" s="80" customFormat="1" ht="29.1" customHeight="1" spans="1:4">
      <c r="A159" s="97" t="s">
        <v>47</v>
      </c>
      <c r="B159" s="95"/>
      <c r="C159" s="96">
        <v>50</v>
      </c>
      <c r="D159" s="96">
        <v>50</v>
      </c>
    </row>
    <row r="160" s="80" customFormat="1" ht="29.1" customHeight="1" spans="1:4">
      <c r="A160" s="97" t="s">
        <v>48</v>
      </c>
      <c r="B160" s="95"/>
      <c r="C160" s="96"/>
      <c r="D160" s="96"/>
    </row>
    <row r="161" s="80" customFormat="1" ht="29.1" customHeight="1" spans="1:4">
      <c r="A161" s="97" t="s">
        <v>132</v>
      </c>
      <c r="B161" s="95">
        <v>35</v>
      </c>
      <c r="C161" s="96">
        <v>25</v>
      </c>
      <c r="D161" s="96">
        <v>25</v>
      </c>
    </row>
    <row r="162" s="80" customFormat="1" ht="29.1" customHeight="1" spans="1:4">
      <c r="A162" s="97" t="s">
        <v>133</v>
      </c>
      <c r="B162" s="95">
        <v>23</v>
      </c>
      <c r="C162" s="96">
        <v>150</v>
      </c>
      <c r="D162" s="96">
        <v>150</v>
      </c>
    </row>
    <row r="163" s="80" customFormat="1" ht="29.1" customHeight="1" spans="1:4">
      <c r="A163" s="97" t="s">
        <v>55</v>
      </c>
      <c r="B163" s="95"/>
      <c r="C163" s="96">
        <v>15</v>
      </c>
      <c r="D163" s="96">
        <v>15</v>
      </c>
    </row>
    <row r="164" s="80" customFormat="1" ht="29.1" customHeight="1" spans="1:4">
      <c r="A164" s="97" t="s">
        <v>134</v>
      </c>
      <c r="B164" s="95">
        <v>59</v>
      </c>
      <c r="C164" s="96">
        <v>35</v>
      </c>
      <c r="D164" s="96">
        <v>35</v>
      </c>
    </row>
    <row r="165" s="80" customFormat="1" ht="29.1" customHeight="1" spans="1:4">
      <c r="A165" s="98" t="s">
        <v>135</v>
      </c>
      <c r="B165" s="93">
        <f>SUM(B166:B170)</f>
        <v>1284</v>
      </c>
      <c r="C165" s="93">
        <f>SUM(C166:C170)</f>
        <v>1078</v>
      </c>
      <c r="D165" s="93">
        <f>SUM(D166:D170)</f>
        <v>1088</v>
      </c>
    </row>
    <row r="166" s="80" customFormat="1" ht="29.1" customHeight="1" spans="1:4">
      <c r="A166" s="97" t="s">
        <v>58</v>
      </c>
      <c r="B166" s="95">
        <v>413</v>
      </c>
      <c r="C166" s="96">
        <v>533</v>
      </c>
      <c r="D166" s="96">
        <v>543</v>
      </c>
    </row>
    <row r="167" s="80" customFormat="1" ht="29.1" customHeight="1" spans="1:4">
      <c r="A167" s="97" t="s">
        <v>47</v>
      </c>
      <c r="B167" s="95">
        <v>59</v>
      </c>
      <c r="C167" s="96">
        <v>295</v>
      </c>
      <c r="D167" s="96">
        <v>295</v>
      </c>
    </row>
    <row r="168" s="80" customFormat="1" ht="29.1" customHeight="1" spans="1:4">
      <c r="A168" s="97" t="s">
        <v>48</v>
      </c>
      <c r="B168" s="95"/>
      <c r="C168" s="96">
        <v>20</v>
      </c>
      <c r="D168" s="96">
        <v>20</v>
      </c>
    </row>
    <row r="169" s="80" customFormat="1" ht="29.1" customHeight="1" spans="1:4">
      <c r="A169" s="97" t="s">
        <v>55</v>
      </c>
      <c r="B169" s="95">
        <v>22</v>
      </c>
      <c r="C169" s="96">
        <v>20</v>
      </c>
      <c r="D169" s="96">
        <v>20</v>
      </c>
    </row>
    <row r="170" s="80" customFormat="1" ht="29.1" customHeight="1" spans="1:4">
      <c r="A170" s="97" t="s">
        <v>136</v>
      </c>
      <c r="B170" s="95">
        <v>790</v>
      </c>
      <c r="C170" s="96">
        <v>210</v>
      </c>
      <c r="D170" s="96">
        <v>210</v>
      </c>
    </row>
    <row r="171" s="80" customFormat="1" ht="29.1" customHeight="1" spans="1:4">
      <c r="A171" s="98" t="s">
        <v>137</v>
      </c>
      <c r="B171" s="93">
        <f>SUM(B172:B185)</f>
        <v>4106</v>
      </c>
      <c r="C171" s="93">
        <f>SUM(C172:C185)</f>
        <v>4155</v>
      </c>
      <c r="D171" s="93">
        <f>SUM(D172:D185)</f>
        <v>4370</v>
      </c>
    </row>
    <row r="172" s="80" customFormat="1" ht="29.1" customHeight="1" spans="1:4">
      <c r="A172" s="97" t="s">
        <v>58</v>
      </c>
      <c r="B172" s="95">
        <v>3397</v>
      </c>
      <c r="C172" s="96">
        <v>3220</v>
      </c>
      <c r="D172" s="96">
        <v>3220</v>
      </c>
    </row>
    <row r="173" s="80" customFormat="1" ht="29.1" customHeight="1" spans="1:4">
      <c r="A173" s="97" t="s">
        <v>47</v>
      </c>
      <c r="B173" s="95">
        <v>130</v>
      </c>
      <c r="C173" s="96">
        <v>15</v>
      </c>
      <c r="D173" s="96">
        <v>15</v>
      </c>
    </row>
    <row r="174" s="80" customFormat="1" ht="29.1" customHeight="1" spans="1:4">
      <c r="A174" s="97" t="s">
        <v>48</v>
      </c>
      <c r="B174" s="95"/>
      <c r="C174" s="96"/>
      <c r="D174" s="96"/>
    </row>
    <row r="175" s="80" customFormat="1" ht="29.1" customHeight="1" spans="1:4">
      <c r="A175" s="97" t="s">
        <v>138</v>
      </c>
      <c r="B175" s="95"/>
      <c r="C175" s="96">
        <v>20</v>
      </c>
      <c r="D175" s="96">
        <v>20</v>
      </c>
    </row>
    <row r="176" s="80" customFormat="1" ht="29.1" customHeight="1" spans="1:4">
      <c r="A176" s="97" t="s">
        <v>139</v>
      </c>
      <c r="B176" s="95"/>
      <c r="C176" s="96">
        <v>18</v>
      </c>
      <c r="D176" s="96">
        <v>18</v>
      </c>
    </row>
    <row r="177" s="80" customFormat="1" ht="29.1" customHeight="1" spans="1:4">
      <c r="A177" s="97" t="s">
        <v>88</v>
      </c>
      <c r="B177" s="95"/>
      <c r="C177" s="96"/>
      <c r="D177" s="96"/>
    </row>
    <row r="178" s="80" customFormat="1" ht="29.1" customHeight="1" spans="1:4">
      <c r="A178" s="97" t="s">
        <v>140</v>
      </c>
      <c r="B178" s="95"/>
      <c r="C178" s="96">
        <v>27</v>
      </c>
      <c r="D178" s="96">
        <v>27</v>
      </c>
    </row>
    <row r="179" s="80" customFormat="1" ht="29.1" customHeight="1" spans="1:4">
      <c r="A179" s="97" t="s">
        <v>141</v>
      </c>
      <c r="B179" s="95"/>
      <c r="C179" s="96"/>
      <c r="D179" s="96"/>
    </row>
    <row r="180" s="80" customFormat="1" ht="29.1" customHeight="1" spans="1:4">
      <c r="A180" s="97" t="s">
        <v>142</v>
      </c>
      <c r="B180" s="95"/>
      <c r="C180" s="96"/>
      <c r="D180" s="96"/>
    </row>
    <row r="181" s="80" customFormat="1" ht="29.1" customHeight="1" spans="1:4">
      <c r="A181" s="97" t="s">
        <v>143</v>
      </c>
      <c r="B181" s="95"/>
      <c r="C181" s="96"/>
      <c r="D181" s="96"/>
    </row>
    <row r="182" s="80" customFormat="1" ht="29.1" customHeight="1" spans="1:4">
      <c r="A182" s="97" t="s">
        <v>144</v>
      </c>
      <c r="B182" s="95">
        <v>38</v>
      </c>
      <c r="C182" s="96">
        <v>55</v>
      </c>
      <c r="D182" s="96">
        <v>55</v>
      </c>
    </row>
    <row r="183" s="80" customFormat="1" ht="29.1" customHeight="1" spans="1:4">
      <c r="A183" s="97" t="s">
        <v>145</v>
      </c>
      <c r="B183" s="95">
        <v>76</v>
      </c>
      <c r="C183" s="96"/>
      <c r="D183" s="96"/>
    </row>
    <row r="184" s="80" customFormat="1" ht="29.1" customHeight="1" spans="1:4">
      <c r="A184" s="97" t="s">
        <v>55</v>
      </c>
      <c r="B184" s="95">
        <v>465</v>
      </c>
      <c r="C184" s="96">
        <v>800</v>
      </c>
      <c r="D184" s="96">
        <v>800</v>
      </c>
    </row>
    <row r="185" s="80" customFormat="1" ht="29.1" customHeight="1" spans="1:4">
      <c r="A185" s="97" t="s">
        <v>146</v>
      </c>
      <c r="B185" s="95"/>
      <c r="C185" s="96"/>
      <c r="D185" s="96">
        <v>215</v>
      </c>
    </row>
    <row r="186" s="80" customFormat="1" ht="29.1" customHeight="1" spans="1:4">
      <c r="A186" s="98" t="s">
        <v>147</v>
      </c>
      <c r="B186" s="93">
        <f>SUM(B187:B188)</f>
        <v>42</v>
      </c>
      <c r="C186" s="93">
        <f>SUM(C187:C188)</f>
        <v>57</v>
      </c>
      <c r="D186" s="93">
        <f>SUM(D187:D188)</f>
        <v>57</v>
      </c>
    </row>
    <row r="187" s="80" customFormat="1" ht="29.1" customHeight="1" spans="1:4">
      <c r="A187" s="97" t="s">
        <v>148</v>
      </c>
      <c r="B187" s="95"/>
      <c r="C187" s="96"/>
      <c r="D187" s="96"/>
    </row>
    <row r="188" s="80" customFormat="1" ht="29.1" customHeight="1" spans="1:4">
      <c r="A188" s="97" t="s">
        <v>149</v>
      </c>
      <c r="B188" s="95">
        <v>42</v>
      </c>
      <c r="C188" s="96">
        <v>57</v>
      </c>
      <c r="D188" s="96">
        <v>57</v>
      </c>
    </row>
    <row r="189" s="80" customFormat="1" ht="29.1" customHeight="1" spans="1:4">
      <c r="A189" s="101" t="s">
        <v>150</v>
      </c>
      <c r="B189" s="100"/>
      <c r="C189" s="96"/>
      <c r="D189" s="96"/>
    </row>
    <row r="190" s="80" customFormat="1" ht="29.1" customHeight="1" spans="1:4">
      <c r="A190" s="101" t="s">
        <v>151</v>
      </c>
      <c r="B190" s="100"/>
      <c r="C190" s="96"/>
      <c r="D190" s="96"/>
    </row>
    <row r="191" s="80" customFormat="1" ht="29.1" customHeight="1" spans="1:4">
      <c r="A191" s="101" t="s">
        <v>152</v>
      </c>
      <c r="B191" s="93">
        <f>B192+B220+B203+B211+B234</f>
        <v>10392</v>
      </c>
      <c r="C191" s="93">
        <f>C192+C220+C203+C211+C234</f>
        <v>15248</v>
      </c>
      <c r="D191" s="93">
        <f>D192+D220+D203+D211+D234</f>
        <v>15160</v>
      </c>
    </row>
    <row r="192" s="80" customFormat="1" ht="29.1" customHeight="1" spans="1:4">
      <c r="A192" s="92" t="s">
        <v>153</v>
      </c>
      <c r="B192" s="93">
        <f>SUM(B193:B202)</f>
        <v>9670</v>
      </c>
      <c r="C192" s="93">
        <f>SUM(C193:C202)</f>
        <v>12430</v>
      </c>
      <c r="D192" s="93">
        <f>SUM(D193:D202)</f>
        <v>12363</v>
      </c>
    </row>
    <row r="193" s="80" customFormat="1" ht="29.1" customHeight="1" spans="1:4">
      <c r="A193" s="97" t="s">
        <v>58</v>
      </c>
      <c r="B193" s="95">
        <v>5278</v>
      </c>
      <c r="C193" s="96">
        <v>7412</v>
      </c>
      <c r="D193" s="96">
        <v>7455</v>
      </c>
    </row>
    <row r="194" s="80" customFormat="1" ht="29.1" customHeight="1" spans="1:4">
      <c r="A194" s="97" t="s">
        <v>47</v>
      </c>
      <c r="B194" s="95">
        <v>1044</v>
      </c>
      <c r="C194" s="96">
        <v>1100</v>
      </c>
      <c r="D194" s="96">
        <v>1105</v>
      </c>
    </row>
    <row r="195" s="80" customFormat="1" ht="29.1" customHeight="1" spans="1:4">
      <c r="A195" s="97" t="s">
        <v>48</v>
      </c>
      <c r="B195" s="95"/>
      <c r="C195" s="96">
        <v>120</v>
      </c>
      <c r="D195" s="96">
        <v>70</v>
      </c>
    </row>
    <row r="196" s="80" customFormat="1" ht="29.1" customHeight="1" spans="1:4">
      <c r="A196" s="97" t="s">
        <v>88</v>
      </c>
      <c r="B196" s="95">
        <v>1338</v>
      </c>
      <c r="C196" s="96">
        <v>993</v>
      </c>
      <c r="D196" s="96">
        <v>920</v>
      </c>
    </row>
    <row r="197" s="80" customFormat="1" ht="29.1" customHeight="1" spans="1:4">
      <c r="A197" s="97" t="s">
        <v>154</v>
      </c>
      <c r="B197" s="95">
        <v>1583</v>
      </c>
      <c r="C197" s="96">
        <v>905</v>
      </c>
      <c r="D197" s="96">
        <v>905</v>
      </c>
    </row>
    <row r="198" s="80" customFormat="1" ht="29.1" customHeight="1" spans="1:4">
      <c r="A198" s="97" t="s">
        <v>155</v>
      </c>
      <c r="B198" s="95"/>
      <c r="C198" s="96"/>
      <c r="D198" s="96"/>
    </row>
    <row r="199" s="80" customFormat="1" ht="29.1" customHeight="1" spans="1:4">
      <c r="A199" s="97" t="s">
        <v>156</v>
      </c>
      <c r="B199" s="95"/>
      <c r="C199" s="96"/>
      <c r="D199" s="96"/>
    </row>
    <row r="200" s="80" customFormat="1" ht="29.1" customHeight="1" spans="1:4">
      <c r="A200" s="97" t="s">
        <v>157</v>
      </c>
      <c r="B200" s="95"/>
      <c r="C200" s="96"/>
      <c r="D200" s="96"/>
    </row>
    <row r="201" s="80" customFormat="1" ht="29.1" customHeight="1" spans="1:4">
      <c r="A201" s="97" t="s">
        <v>55</v>
      </c>
      <c r="B201" s="95">
        <v>127</v>
      </c>
      <c r="C201" s="96">
        <v>1600</v>
      </c>
      <c r="D201" s="96">
        <v>1608</v>
      </c>
    </row>
    <row r="202" s="80" customFormat="1" ht="29.1" customHeight="1" spans="1:4">
      <c r="A202" s="97" t="s">
        <v>158</v>
      </c>
      <c r="B202" s="95">
        <v>300</v>
      </c>
      <c r="C202" s="96">
        <v>300</v>
      </c>
      <c r="D202" s="96">
        <v>300</v>
      </c>
    </row>
    <row r="203" s="80" customFormat="1" ht="29.1" customHeight="1" spans="1:4">
      <c r="A203" s="98" t="s">
        <v>159</v>
      </c>
      <c r="B203" s="93">
        <f>SUM(B204:B210)</f>
        <v>0</v>
      </c>
      <c r="C203" s="93">
        <f>SUM(C204:C210)</f>
        <v>406</v>
      </c>
      <c r="D203" s="93">
        <f>SUM(D204:D210)</f>
        <v>406</v>
      </c>
    </row>
    <row r="204" s="80" customFormat="1" ht="29.1" customHeight="1" spans="1:4">
      <c r="A204" s="97" t="s">
        <v>58</v>
      </c>
      <c r="B204" s="95"/>
      <c r="C204" s="96">
        <v>361</v>
      </c>
      <c r="D204" s="96">
        <v>361</v>
      </c>
    </row>
    <row r="205" s="80" customFormat="1" ht="29.1" customHeight="1" spans="1:4">
      <c r="A205" s="97" t="s">
        <v>47</v>
      </c>
      <c r="B205" s="95"/>
      <c r="C205" s="96"/>
      <c r="D205" s="96"/>
    </row>
    <row r="206" s="80" customFormat="1" ht="29.1" customHeight="1" spans="1:4">
      <c r="A206" s="97" t="s">
        <v>48</v>
      </c>
      <c r="B206" s="95"/>
      <c r="C206" s="96"/>
      <c r="D206" s="96"/>
    </row>
    <row r="207" s="80" customFormat="1" ht="29.1" customHeight="1" spans="1:4">
      <c r="A207" s="97" t="s">
        <v>160</v>
      </c>
      <c r="B207" s="95"/>
      <c r="C207" s="96"/>
      <c r="D207" s="96"/>
    </row>
    <row r="208" s="80" customFormat="1" ht="29.1" customHeight="1" spans="1:4">
      <c r="A208" s="97" t="s">
        <v>161</v>
      </c>
      <c r="B208" s="95"/>
      <c r="C208" s="96"/>
      <c r="D208" s="96"/>
    </row>
    <row r="209" s="80" customFormat="1" ht="29.1" customHeight="1" spans="1:4">
      <c r="A209" s="97" t="s">
        <v>55</v>
      </c>
      <c r="B209" s="95"/>
      <c r="C209" s="96"/>
      <c r="D209" s="96"/>
    </row>
    <row r="210" s="80" customFormat="1" ht="29.1" customHeight="1" spans="1:4">
      <c r="A210" s="97" t="s">
        <v>162</v>
      </c>
      <c r="B210" s="95"/>
      <c r="C210" s="96">
        <v>45</v>
      </c>
      <c r="D210" s="96">
        <v>45</v>
      </c>
    </row>
    <row r="211" s="80" customFormat="1" ht="29.1" customHeight="1" spans="1:4">
      <c r="A211" s="98" t="s">
        <v>163</v>
      </c>
      <c r="B211" s="93">
        <f>SUM(B212:B219)</f>
        <v>0</v>
      </c>
      <c r="C211" s="93">
        <f>SUM(C212:C219)</f>
        <v>930</v>
      </c>
      <c r="D211" s="93">
        <f>SUM(D212:D219)</f>
        <v>930</v>
      </c>
    </row>
    <row r="212" s="80" customFormat="1" ht="29.1" customHeight="1" spans="1:4">
      <c r="A212" s="97" t="s">
        <v>58</v>
      </c>
      <c r="B212" s="95"/>
      <c r="C212" s="96">
        <v>681</v>
      </c>
      <c r="D212" s="96">
        <v>681</v>
      </c>
    </row>
    <row r="213" s="80" customFormat="1" ht="29.1" customHeight="1" spans="1:4">
      <c r="A213" s="97" t="s">
        <v>47</v>
      </c>
      <c r="B213" s="95"/>
      <c r="C213" s="96">
        <v>155</v>
      </c>
      <c r="D213" s="96">
        <v>155</v>
      </c>
    </row>
    <row r="214" s="80" customFormat="1" ht="29.1" customHeight="1" spans="1:4">
      <c r="A214" s="97" t="s">
        <v>48</v>
      </c>
      <c r="B214" s="95"/>
      <c r="C214" s="96"/>
      <c r="D214" s="96"/>
    </row>
    <row r="215" s="80" customFormat="1" ht="29.1" customHeight="1" spans="1:4">
      <c r="A215" s="97" t="s">
        <v>164</v>
      </c>
      <c r="B215" s="95"/>
      <c r="C215" s="96"/>
      <c r="D215" s="96"/>
    </row>
    <row r="216" s="80" customFormat="1" ht="29.1" customHeight="1" spans="1:4">
      <c r="A216" s="97" t="s">
        <v>165</v>
      </c>
      <c r="B216" s="95"/>
      <c r="C216" s="96"/>
      <c r="D216" s="96"/>
    </row>
    <row r="217" s="80" customFormat="1" ht="29.1" customHeight="1" spans="1:4">
      <c r="A217" s="97" t="s">
        <v>166</v>
      </c>
      <c r="B217" s="95"/>
      <c r="C217" s="96"/>
      <c r="D217" s="96"/>
    </row>
    <row r="218" s="80" customFormat="1" ht="29.1" customHeight="1" spans="1:4">
      <c r="A218" s="97" t="s">
        <v>55</v>
      </c>
      <c r="B218" s="95"/>
      <c r="C218" s="96"/>
      <c r="D218" s="96"/>
    </row>
    <row r="219" s="80" customFormat="1" ht="29.1" customHeight="1" spans="1:4">
      <c r="A219" s="97" t="s">
        <v>167</v>
      </c>
      <c r="B219" s="95"/>
      <c r="C219" s="96">
        <v>94</v>
      </c>
      <c r="D219" s="96">
        <v>94</v>
      </c>
    </row>
    <row r="220" s="80" customFormat="1" ht="29.1" customHeight="1" spans="1:4">
      <c r="A220" s="98" t="s">
        <v>168</v>
      </c>
      <c r="B220" s="93">
        <f>SUM(B221:B233)</f>
        <v>722</v>
      </c>
      <c r="C220" s="93">
        <f>SUM(C221:C233)</f>
        <v>1475</v>
      </c>
      <c r="D220" s="93">
        <f>SUM(D221:D233)</f>
        <v>1454</v>
      </c>
    </row>
    <row r="221" s="80" customFormat="1" ht="29.1" customHeight="1" spans="1:4">
      <c r="A221" s="97" t="s">
        <v>58</v>
      </c>
      <c r="B221" s="95">
        <v>559</v>
      </c>
      <c r="C221" s="96">
        <v>1140</v>
      </c>
      <c r="D221" s="96">
        <v>1145</v>
      </c>
    </row>
    <row r="222" s="80" customFormat="1" ht="29.1" customHeight="1" spans="1:4">
      <c r="A222" s="97" t="s">
        <v>47</v>
      </c>
      <c r="B222" s="95">
        <v>86</v>
      </c>
      <c r="C222" s="96">
        <v>130</v>
      </c>
      <c r="D222" s="96">
        <v>124</v>
      </c>
    </row>
    <row r="223" s="80" customFormat="1" ht="29.1" customHeight="1" spans="1:4">
      <c r="A223" s="97" t="s">
        <v>48</v>
      </c>
      <c r="B223" s="95"/>
      <c r="C223" s="96">
        <v>30</v>
      </c>
      <c r="D223" s="96">
        <v>30</v>
      </c>
    </row>
    <row r="224" s="80" customFormat="1" ht="29.1" customHeight="1" spans="1:4">
      <c r="A224" s="97" t="s">
        <v>169</v>
      </c>
      <c r="B224" s="95"/>
      <c r="C224" s="96">
        <v>10</v>
      </c>
      <c r="D224" s="96">
        <v>10</v>
      </c>
    </row>
    <row r="225" s="80" customFormat="1" ht="29.1" customHeight="1" spans="1:4">
      <c r="A225" s="97" t="s">
        <v>170</v>
      </c>
      <c r="B225" s="95"/>
      <c r="C225" s="96">
        <v>30</v>
      </c>
      <c r="D225" s="96">
        <v>20</v>
      </c>
    </row>
    <row r="226" s="80" customFormat="1" ht="29.1" customHeight="1" spans="1:4">
      <c r="A226" s="97" t="s">
        <v>171</v>
      </c>
      <c r="B226" s="95">
        <v>25</v>
      </c>
      <c r="C226" s="96"/>
      <c r="D226" s="96"/>
    </row>
    <row r="227" s="80" customFormat="1" ht="29.1" customHeight="1" spans="1:4">
      <c r="A227" s="97" t="s">
        <v>172</v>
      </c>
      <c r="B227" s="95">
        <v>15</v>
      </c>
      <c r="C227" s="96">
        <v>60</v>
      </c>
      <c r="D227" s="96">
        <v>55</v>
      </c>
    </row>
    <row r="228" s="80" customFormat="1" ht="29.1" customHeight="1" spans="1:4">
      <c r="A228" s="97" t="s">
        <v>173</v>
      </c>
      <c r="B228" s="95"/>
      <c r="C228" s="96"/>
      <c r="D228" s="96"/>
    </row>
    <row r="229" s="80" customFormat="1" ht="29.1" customHeight="1" spans="1:4">
      <c r="A229" s="97" t="s">
        <v>174</v>
      </c>
      <c r="B229" s="95">
        <v>37</v>
      </c>
      <c r="C229" s="96">
        <v>40</v>
      </c>
      <c r="D229" s="96">
        <v>40</v>
      </c>
    </row>
    <row r="230" s="80" customFormat="1" ht="29.1" customHeight="1" spans="1:4">
      <c r="A230" s="97" t="s">
        <v>175</v>
      </c>
      <c r="B230" s="95"/>
      <c r="C230" s="96">
        <v>20</v>
      </c>
      <c r="D230" s="96">
        <v>20</v>
      </c>
    </row>
    <row r="231" s="80" customFormat="1" ht="29.1" customHeight="1" spans="1:4">
      <c r="A231" s="97" t="s">
        <v>88</v>
      </c>
      <c r="B231" s="95"/>
      <c r="C231" s="96"/>
      <c r="D231" s="96"/>
    </row>
    <row r="232" s="80" customFormat="1" ht="29.1" customHeight="1" spans="1:4">
      <c r="A232" s="97" t="s">
        <v>55</v>
      </c>
      <c r="B232" s="95"/>
      <c r="C232" s="96">
        <v>5</v>
      </c>
      <c r="D232" s="96">
        <v>5</v>
      </c>
    </row>
    <row r="233" s="80" customFormat="1" ht="29.1" customHeight="1" spans="1:4">
      <c r="A233" s="97" t="s">
        <v>176</v>
      </c>
      <c r="B233" s="95"/>
      <c r="C233" s="96">
        <v>10</v>
      </c>
      <c r="D233" s="96">
        <v>5</v>
      </c>
    </row>
    <row r="234" s="80" customFormat="1" ht="29.1" customHeight="1" spans="1:4">
      <c r="A234" s="98" t="s">
        <v>177</v>
      </c>
      <c r="B234" s="93">
        <f>B235+B236</f>
        <v>0</v>
      </c>
      <c r="C234" s="93">
        <f>C235+C236</f>
        <v>7</v>
      </c>
      <c r="D234" s="93">
        <f>D235+D236</f>
        <v>7</v>
      </c>
    </row>
    <row r="235" s="80" customFormat="1" ht="29.1" customHeight="1" spans="1:4">
      <c r="A235" s="97" t="s">
        <v>178</v>
      </c>
      <c r="B235" s="95"/>
      <c r="C235" s="96"/>
      <c r="D235" s="96"/>
    </row>
    <row r="236" s="80" customFormat="1" ht="29.1" customHeight="1" spans="1:4">
      <c r="A236" s="97" t="s">
        <v>179</v>
      </c>
      <c r="B236" s="95"/>
      <c r="C236" s="96">
        <v>7</v>
      </c>
      <c r="D236" s="96">
        <v>7</v>
      </c>
    </row>
    <row r="237" s="80" customFormat="1" ht="29.1" customHeight="1" spans="1:4">
      <c r="A237" s="101" t="s">
        <v>180</v>
      </c>
      <c r="B237" s="93">
        <f>B238+B243+B256+B262+B269+B250</f>
        <v>52856</v>
      </c>
      <c r="C237" s="93">
        <f>C238+C243+C256+C262+C269+C250</f>
        <v>60059</v>
      </c>
      <c r="D237" s="93">
        <f>D238+D243+D256+D262+D269+D250</f>
        <v>73863</v>
      </c>
    </row>
    <row r="238" s="80" customFormat="1" ht="29.1" customHeight="1" spans="1:4">
      <c r="A238" s="92" t="s">
        <v>181</v>
      </c>
      <c r="B238" s="93">
        <f>SUM(B239:B242)</f>
        <v>716</v>
      </c>
      <c r="C238" s="93">
        <f>SUM(C239:C242)</f>
        <v>1790</v>
      </c>
      <c r="D238" s="93">
        <f>SUM(D239:D242)</f>
        <v>2211</v>
      </c>
    </row>
    <row r="239" s="80" customFormat="1" ht="29.1" customHeight="1" spans="1:4">
      <c r="A239" s="97" t="s">
        <v>58</v>
      </c>
      <c r="B239" s="95">
        <v>511</v>
      </c>
      <c r="C239" s="96">
        <v>636</v>
      </c>
      <c r="D239" s="96">
        <v>636</v>
      </c>
    </row>
    <row r="240" s="80" customFormat="1" ht="29.1" customHeight="1" spans="1:4">
      <c r="A240" s="97" t="s">
        <v>47</v>
      </c>
      <c r="B240" s="95"/>
      <c r="C240" s="96">
        <v>25</v>
      </c>
      <c r="D240" s="96">
        <v>25</v>
      </c>
    </row>
    <row r="241" s="80" customFormat="1" ht="29.1" customHeight="1" spans="1:4">
      <c r="A241" s="97" t="s">
        <v>48</v>
      </c>
      <c r="B241" s="95"/>
      <c r="C241" s="96"/>
      <c r="D241" s="96"/>
    </row>
    <row r="242" s="80" customFormat="1" ht="29.1" customHeight="1" spans="1:4">
      <c r="A242" s="97" t="s">
        <v>182</v>
      </c>
      <c r="B242" s="95">
        <v>205</v>
      </c>
      <c r="C242" s="96">
        <v>1129</v>
      </c>
      <c r="D242" s="96">
        <v>1550</v>
      </c>
    </row>
    <row r="243" s="80" customFormat="1" ht="29.1" customHeight="1" spans="1:4">
      <c r="A243" s="98" t="s">
        <v>183</v>
      </c>
      <c r="B243" s="93">
        <f>SUM(B244:B249)</f>
        <v>45898</v>
      </c>
      <c r="C243" s="93">
        <f>SUM(C244:C249)</f>
        <v>53214</v>
      </c>
      <c r="D243" s="93">
        <f>SUM(D244:D249)</f>
        <v>66577</v>
      </c>
    </row>
    <row r="244" s="80" customFormat="1" ht="29.1" customHeight="1" spans="1:4">
      <c r="A244" s="97" t="s">
        <v>184</v>
      </c>
      <c r="B244" s="95">
        <v>1678</v>
      </c>
      <c r="C244" s="96">
        <v>1800</v>
      </c>
      <c r="D244" s="96">
        <v>1802</v>
      </c>
    </row>
    <row r="245" s="80" customFormat="1" ht="29.1" customHeight="1" spans="1:4">
      <c r="A245" s="97" t="s">
        <v>185</v>
      </c>
      <c r="B245" s="95">
        <v>27962</v>
      </c>
      <c r="C245" s="96">
        <v>31888</v>
      </c>
      <c r="D245" s="96">
        <v>41837</v>
      </c>
    </row>
    <row r="246" s="80" customFormat="1" ht="29.1" customHeight="1" spans="1:4">
      <c r="A246" s="97" t="s">
        <v>186</v>
      </c>
      <c r="B246" s="95">
        <v>11856</v>
      </c>
      <c r="C246" s="96">
        <v>12458</v>
      </c>
      <c r="D246" s="96">
        <v>14213</v>
      </c>
    </row>
    <row r="247" s="80" customFormat="1" ht="29.1" customHeight="1" spans="1:4">
      <c r="A247" s="97" t="s">
        <v>187</v>
      </c>
      <c r="B247" s="95">
        <v>4402</v>
      </c>
      <c r="C247" s="96">
        <v>6968</v>
      </c>
      <c r="D247" s="96">
        <v>8425</v>
      </c>
    </row>
    <row r="248" s="80" customFormat="1" ht="29.1" customHeight="1" spans="1:4">
      <c r="A248" s="97" t="s">
        <v>188</v>
      </c>
      <c r="B248" s="95"/>
      <c r="C248" s="96"/>
      <c r="D248" s="96"/>
    </row>
    <row r="249" s="80" customFormat="1" ht="29.1" customHeight="1" spans="1:4">
      <c r="A249" s="97" t="s">
        <v>189</v>
      </c>
      <c r="B249" s="95"/>
      <c r="C249" s="96">
        <v>100</v>
      </c>
      <c r="D249" s="96">
        <v>300</v>
      </c>
    </row>
    <row r="250" s="80" customFormat="1" ht="29.1" customHeight="1" spans="1:4">
      <c r="A250" s="98" t="s">
        <v>190</v>
      </c>
      <c r="B250" s="93">
        <f>SUM(B251:B255)</f>
        <v>0</v>
      </c>
      <c r="C250" s="93">
        <f>SUM(C251:C255)</f>
        <v>420</v>
      </c>
      <c r="D250" s="93">
        <f>SUM(D251:D255)</f>
        <v>420</v>
      </c>
    </row>
    <row r="251" s="80" customFormat="1" ht="29.1" customHeight="1" spans="1:4">
      <c r="A251" s="97" t="s">
        <v>191</v>
      </c>
      <c r="B251" s="95"/>
      <c r="C251" s="96"/>
      <c r="D251" s="96"/>
    </row>
    <row r="252" s="80" customFormat="1" ht="29.1" customHeight="1" spans="1:4">
      <c r="A252" s="97" t="s">
        <v>192</v>
      </c>
      <c r="B252" s="95"/>
      <c r="C252" s="96">
        <v>420</v>
      </c>
      <c r="D252" s="96">
        <v>420</v>
      </c>
    </row>
    <row r="253" s="80" customFormat="1" ht="29.1" customHeight="1" spans="1:4">
      <c r="A253" s="97" t="s">
        <v>193</v>
      </c>
      <c r="B253" s="95"/>
      <c r="C253" s="96"/>
      <c r="D253" s="96"/>
    </row>
    <row r="254" s="80" customFormat="1" ht="29.1" customHeight="1" spans="1:4">
      <c r="A254" s="97" t="s">
        <v>194</v>
      </c>
      <c r="B254" s="95"/>
      <c r="C254" s="96"/>
      <c r="D254" s="96"/>
    </row>
    <row r="255" s="80" customFormat="1" ht="29.1" customHeight="1" spans="1:4">
      <c r="A255" s="97" t="s">
        <v>195</v>
      </c>
      <c r="B255" s="95"/>
      <c r="C255" s="96"/>
      <c r="D255" s="96"/>
    </row>
    <row r="256" s="80" customFormat="1" ht="29.1" customHeight="1" spans="1:4">
      <c r="A256" s="98" t="s">
        <v>196</v>
      </c>
      <c r="B256" s="93">
        <f>SUM(B257:B261)</f>
        <v>742</v>
      </c>
      <c r="C256" s="93">
        <f>SUM(C257:C261)</f>
        <v>985</v>
      </c>
      <c r="D256" s="93">
        <f>SUM(D257:D261)</f>
        <v>1005</v>
      </c>
    </row>
    <row r="257" s="80" customFormat="1" ht="29.1" customHeight="1" spans="1:4">
      <c r="A257" s="97" t="s">
        <v>197</v>
      </c>
      <c r="B257" s="95">
        <v>420</v>
      </c>
      <c r="C257" s="96">
        <v>585</v>
      </c>
      <c r="D257" s="96">
        <v>585</v>
      </c>
    </row>
    <row r="258" s="80" customFormat="1" ht="29.1" customHeight="1" spans="1:4">
      <c r="A258" s="97" t="s">
        <v>198</v>
      </c>
      <c r="B258" s="95">
        <v>322</v>
      </c>
      <c r="C258" s="96">
        <v>400</v>
      </c>
      <c r="D258" s="96">
        <v>420</v>
      </c>
    </row>
    <row r="259" s="80" customFormat="1" ht="29.1" customHeight="1" spans="1:4">
      <c r="A259" s="97" t="s">
        <v>199</v>
      </c>
      <c r="B259" s="95"/>
      <c r="C259" s="96"/>
      <c r="D259" s="96"/>
    </row>
    <row r="260" s="80" customFormat="1" ht="29.1" customHeight="1" spans="1:4">
      <c r="A260" s="97" t="s">
        <v>200</v>
      </c>
      <c r="B260" s="95"/>
      <c r="C260" s="96"/>
      <c r="D260" s="96"/>
    </row>
    <row r="261" s="80" customFormat="1" ht="29.1" customHeight="1" spans="1:4">
      <c r="A261" s="97" t="s">
        <v>201</v>
      </c>
      <c r="B261" s="95"/>
      <c r="C261" s="96"/>
      <c r="D261" s="96"/>
    </row>
    <row r="262" s="80" customFormat="1" ht="29.1" customHeight="1" spans="1:4">
      <c r="A262" s="98" t="s">
        <v>202</v>
      </c>
      <c r="B262" s="93">
        <f>SUM(B263:B268)</f>
        <v>4500</v>
      </c>
      <c r="C262" s="93">
        <f>SUM(C263:C268)</f>
        <v>3350</v>
      </c>
      <c r="D262" s="93">
        <f>SUM(D263:D268)</f>
        <v>3350</v>
      </c>
    </row>
    <row r="263" s="80" customFormat="1" ht="29.1" customHeight="1" spans="1:4">
      <c r="A263" s="97" t="s">
        <v>203</v>
      </c>
      <c r="B263" s="95">
        <v>3080</v>
      </c>
      <c r="C263" s="96">
        <v>1300</v>
      </c>
      <c r="D263" s="96">
        <v>1288</v>
      </c>
    </row>
    <row r="264" s="80" customFormat="1" ht="29.1" customHeight="1" spans="1:4">
      <c r="A264" s="97" t="s">
        <v>204</v>
      </c>
      <c r="B264" s="95">
        <v>800</v>
      </c>
      <c r="C264" s="96">
        <v>750</v>
      </c>
      <c r="D264" s="96">
        <v>734</v>
      </c>
    </row>
    <row r="265" s="80" customFormat="1" ht="29.1" customHeight="1" spans="1:4">
      <c r="A265" s="97" t="s">
        <v>205</v>
      </c>
      <c r="B265" s="95">
        <v>0</v>
      </c>
      <c r="C265" s="96">
        <v>1000</v>
      </c>
      <c r="D265" s="96">
        <v>936</v>
      </c>
    </row>
    <row r="266" s="80" customFormat="1" ht="29.1" customHeight="1" spans="1:4">
      <c r="A266" s="97" t="s">
        <v>206</v>
      </c>
      <c r="B266" s="95">
        <v>380</v>
      </c>
      <c r="C266" s="96">
        <v>150</v>
      </c>
      <c r="D266" s="96">
        <v>33</v>
      </c>
    </row>
    <row r="267" s="80" customFormat="1" ht="29.1" customHeight="1" spans="1:4">
      <c r="A267" s="97" t="s">
        <v>207</v>
      </c>
      <c r="B267" s="95"/>
      <c r="C267" s="96"/>
      <c r="D267" s="96"/>
    </row>
    <row r="268" s="80" customFormat="1" ht="29.1" customHeight="1" spans="1:4">
      <c r="A268" s="97" t="s">
        <v>208</v>
      </c>
      <c r="B268" s="95">
        <v>240</v>
      </c>
      <c r="C268" s="96">
        <v>150</v>
      </c>
      <c r="D268" s="96">
        <v>359</v>
      </c>
    </row>
    <row r="269" s="80" customFormat="1" ht="29.1" customHeight="1" spans="1:4">
      <c r="A269" s="98" t="s">
        <v>209</v>
      </c>
      <c r="B269" s="93">
        <v>1000</v>
      </c>
      <c r="C269" s="102">
        <v>300</v>
      </c>
      <c r="D269" s="102">
        <v>300</v>
      </c>
    </row>
    <row r="270" s="80" customFormat="1" ht="29.1" customHeight="1" spans="1:4">
      <c r="A270" s="101" t="s">
        <v>210</v>
      </c>
      <c r="B270" s="93">
        <f>B276+B281+B288+B271+B292</f>
        <v>845</v>
      </c>
      <c r="C270" s="93">
        <f>C276+C281+C288+C271+C292</f>
        <v>916</v>
      </c>
      <c r="D270" s="93">
        <f>D276+D281+D288+D271+D292</f>
        <v>1152</v>
      </c>
    </row>
    <row r="271" s="80" customFormat="1" ht="29.1" customHeight="1" spans="1:4">
      <c r="A271" s="101" t="s">
        <v>211</v>
      </c>
      <c r="B271" s="93">
        <f>SUM(B272:B275)</f>
        <v>0</v>
      </c>
      <c r="C271" s="93">
        <f>SUM(C272:C275)</f>
        <v>60</v>
      </c>
      <c r="D271" s="93">
        <f>SUM(D272:D275)</f>
        <v>60</v>
      </c>
    </row>
    <row r="272" s="80" customFormat="1" ht="29.1" customHeight="1" spans="1:4">
      <c r="A272" s="97" t="s">
        <v>58</v>
      </c>
      <c r="B272" s="93"/>
      <c r="C272" s="95">
        <v>60</v>
      </c>
      <c r="D272" s="95">
        <v>60</v>
      </c>
    </row>
    <row r="273" s="80" customFormat="1" ht="29.1" customHeight="1" spans="1:4">
      <c r="A273" s="97" t="s">
        <v>47</v>
      </c>
      <c r="B273" s="93"/>
      <c r="C273" s="93"/>
      <c r="D273" s="93"/>
    </row>
    <row r="274" s="80" customFormat="1" ht="29.1" customHeight="1" spans="1:4">
      <c r="A274" s="97" t="s">
        <v>48</v>
      </c>
      <c r="B274" s="93"/>
      <c r="C274" s="93"/>
      <c r="D274" s="93"/>
    </row>
    <row r="275" s="80" customFormat="1" ht="29.1" customHeight="1" spans="1:4">
      <c r="A275" s="97" t="s">
        <v>212</v>
      </c>
      <c r="B275" s="93"/>
      <c r="C275" s="93"/>
      <c r="D275" s="93"/>
    </row>
    <row r="276" s="80" customFormat="1" ht="29.1" customHeight="1" spans="1:4">
      <c r="A276" s="92" t="s">
        <v>213</v>
      </c>
      <c r="B276" s="93">
        <f>SUM(B277:B280)</f>
        <v>480</v>
      </c>
      <c r="C276" s="93">
        <f>SUM(C277:C280)</f>
        <v>563</v>
      </c>
      <c r="D276" s="93">
        <f>SUM(D277:D280)</f>
        <v>786</v>
      </c>
    </row>
    <row r="277" s="80" customFormat="1" ht="29.1" customHeight="1" spans="1:4">
      <c r="A277" s="97" t="s">
        <v>214</v>
      </c>
      <c r="B277" s="95"/>
      <c r="C277" s="96"/>
      <c r="D277" s="96"/>
    </row>
    <row r="278" s="80" customFormat="1" ht="29.1" customHeight="1" spans="1:4">
      <c r="A278" s="97" t="s">
        <v>215</v>
      </c>
      <c r="B278" s="95">
        <v>180</v>
      </c>
      <c r="C278" s="96">
        <v>548</v>
      </c>
      <c r="D278" s="96">
        <v>771</v>
      </c>
    </row>
    <row r="279" s="80" customFormat="1" ht="29.1" customHeight="1" spans="1:4">
      <c r="A279" s="97" t="s">
        <v>216</v>
      </c>
      <c r="B279" s="95">
        <v>300</v>
      </c>
      <c r="C279" s="96"/>
      <c r="D279" s="96"/>
    </row>
    <row r="280" s="80" customFormat="1" ht="29.1" customHeight="1" spans="1:4">
      <c r="A280" s="97" t="s">
        <v>217</v>
      </c>
      <c r="B280" s="95"/>
      <c r="C280" s="96">
        <v>15</v>
      </c>
      <c r="D280" s="96">
        <v>15</v>
      </c>
    </row>
    <row r="281" s="80" customFormat="1" ht="29.1" customHeight="1" spans="1:4">
      <c r="A281" s="98" t="s">
        <v>218</v>
      </c>
      <c r="B281" s="93">
        <f>SUM(B282:B287)</f>
        <v>342</v>
      </c>
      <c r="C281" s="93">
        <f>SUM(C282:C287)</f>
        <v>278</v>
      </c>
      <c r="D281" s="93">
        <f>SUM(D282:D287)</f>
        <v>291</v>
      </c>
    </row>
    <row r="282" s="80" customFormat="1" ht="29.1" customHeight="1" spans="1:4">
      <c r="A282" s="97" t="s">
        <v>214</v>
      </c>
      <c r="B282" s="95">
        <v>142</v>
      </c>
      <c r="C282" s="96">
        <v>158</v>
      </c>
      <c r="D282" s="96">
        <v>158</v>
      </c>
    </row>
    <row r="283" s="80" customFormat="1" ht="29.1" customHeight="1" spans="1:4">
      <c r="A283" s="97" t="s">
        <v>219</v>
      </c>
      <c r="B283" s="95"/>
      <c r="C283" s="96">
        <v>60</v>
      </c>
      <c r="D283" s="96">
        <v>63</v>
      </c>
    </row>
    <row r="284" s="80" customFormat="1" ht="29.1" customHeight="1" spans="1:4">
      <c r="A284" s="97" t="s">
        <v>220</v>
      </c>
      <c r="B284" s="95">
        <v>200</v>
      </c>
      <c r="C284" s="96">
        <v>60</v>
      </c>
      <c r="D284" s="96">
        <v>65</v>
      </c>
    </row>
    <row r="285" s="80" customFormat="1" ht="29.1" customHeight="1" spans="1:4">
      <c r="A285" s="97" t="s">
        <v>221</v>
      </c>
      <c r="B285" s="95"/>
      <c r="C285" s="96"/>
      <c r="D285" s="96"/>
    </row>
    <row r="286" s="80" customFormat="1" ht="29.1" customHeight="1" spans="1:4">
      <c r="A286" s="97" t="s">
        <v>222</v>
      </c>
      <c r="B286" s="95"/>
      <c r="C286" s="96"/>
      <c r="D286" s="96"/>
    </row>
    <row r="287" s="80" customFormat="1" ht="29.1" customHeight="1" spans="1:4">
      <c r="A287" s="97" t="s">
        <v>223</v>
      </c>
      <c r="B287" s="95"/>
      <c r="C287" s="96"/>
      <c r="D287" s="96">
        <v>5</v>
      </c>
    </row>
    <row r="288" s="80" customFormat="1" ht="29.1" customHeight="1" spans="1:4">
      <c r="A288" s="98" t="s">
        <v>224</v>
      </c>
      <c r="B288" s="93">
        <f>SUM(B289:B291)</f>
        <v>23</v>
      </c>
      <c r="C288" s="93">
        <f>SUM(C289:C291)</f>
        <v>0</v>
      </c>
      <c r="D288" s="96"/>
    </row>
    <row r="289" s="80" customFormat="1" ht="29.1" customHeight="1" spans="1:4">
      <c r="A289" s="97" t="s">
        <v>225</v>
      </c>
      <c r="B289" s="95"/>
      <c r="C289" s="96"/>
      <c r="D289" s="96"/>
    </row>
    <row r="290" s="80" customFormat="1" ht="29.1" customHeight="1" spans="1:4">
      <c r="A290" s="97" t="s">
        <v>226</v>
      </c>
      <c r="B290" s="95">
        <v>23</v>
      </c>
      <c r="C290" s="96"/>
      <c r="D290" s="96"/>
    </row>
    <row r="291" s="80" customFormat="1" ht="29.1" customHeight="1" spans="1:4">
      <c r="A291" s="97" t="s">
        <v>227</v>
      </c>
      <c r="B291" s="103"/>
      <c r="C291" s="96"/>
      <c r="D291" s="96"/>
    </row>
    <row r="292" s="80" customFormat="1" ht="29.1" customHeight="1" spans="1:4">
      <c r="A292" s="98" t="s">
        <v>228</v>
      </c>
      <c r="B292" s="104">
        <f>SUM(B293:B296)</f>
        <v>0</v>
      </c>
      <c r="C292" s="104">
        <f>SUM(C293:C296)</f>
        <v>15</v>
      </c>
      <c r="D292" s="104">
        <f>SUM(D293:D296)</f>
        <v>15</v>
      </c>
    </row>
    <row r="293" s="80" customFormat="1" ht="29.1" customHeight="1" spans="1:4">
      <c r="A293" s="97" t="s">
        <v>229</v>
      </c>
      <c r="B293" s="105"/>
      <c r="C293" s="96">
        <v>15</v>
      </c>
      <c r="D293" s="96">
        <v>15</v>
      </c>
    </row>
    <row r="294" s="80" customFormat="1" ht="29.1" customHeight="1" spans="1:4">
      <c r="A294" s="97" t="s">
        <v>230</v>
      </c>
      <c r="B294" s="105"/>
      <c r="C294" s="96"/>
      <c r="D294" s="96"/>
    </row>
    <row r="295" s="80" customFormat="1" ht="29.1" customHeight="1" spans="1:4">
      <c r="A295" s="97" t="s">
        <v>231</v>
      </c>
      <c r="B295" s="105"/>
      <c r="C295" s="96"/>
      <c r="D295" s="96"/>
    </row>
    <row r="296" s="80" customFormat="1" ht="29.1" customHeight="1" spans="1:4">
      <c r="A296" s="97" t="s">
        <v>232</v>
      </c>
      <c r="B296" s="105"/>
      <c r="C296" s="96"/>
      <c r="D296" s="96"/>
    </row>
    <row r="297" s="80" customFormat="1" ht="29.1" customHeight="1" spans="1:4">
      <c r="A297" s="101" t="s">
        <v>233</v>
      </c>
      <c r="B297" s="93">
        <f>B298+B314+B322+B342+B333</f>
        <v>1841</v>
      </c>
      <c r="C297" s="93">
        <f>C298+C314+C322+C342+C333</f>
        <v>3094</v>
      </c>
      <c r="D297" s="93">
        <f>D298+D314+D322+D342+D333</f>
        <v>3712</v>
      </c>
    </row>
    <row r="298" s="80" customFormat="1" ht="29.1" customHeight="1" spans="1:4">
      <c r="A298" s="92" t="s">
        <v>234</v>
      </c>
      <c r="B298" s="93">
        <f>SUM(B299:B313)</f>
        <v>1518</v>
      </c>
      <c r="C298" s="93">
        <f>SUM(C299:C313)</f>
        <v>2305</v>
      </c>
      <c r="D298" s="93">
        <f>SUM(D299:D313)</f>
        <v>2307</v>
      </c>
    </row>
    <row r="299" s="80" customFormat="1" ht="29.1" customHeight="1" spans="1:4">
      <c r="A299" s="97" t="s">
        <v>58</v>
      </c>
      <c r="B299" s="95">
        <v>283</v>
      </c>
      <c r="C299" s="96">
        <v>260</v>
      </c>
      <c r="D299" s="96">
        <v>260</v>
      </c>
    </row>
    <row r="300" s="80" customFormat="1" ht="29.1" customHeight="1" spans="1:4">
      <c r="A300" s="97" t="s">
        <v>47</v>
      </c>
      <c r="B300" s="95">
        <v>23</v>
      </c>
      <c r="C300" s="96"/>
      <c r="D300" s="96"/>
    </row>
    <row r="301" s="80" customFormat="1" ht="29.1" customHeight="1" spans="1:4">
      <c r="A301" s="97" t="s">
        <v>48</v>
      </c>
      <c r="B301" s="95"/>
      <c r="C301" s="96"/>
      <c r="D301" s="96"/>
    </row>
    <row r="302" s="80" customFormat="1" ht="29.1" customHeight="1" spans="1:4">
      <c r="A302" s="97" t="s">
        <v>235</v>
      </c>
      <c r="B302" s="95">
        <v>100</v>
      </c>
      <c r="C302" s="96">
        <v>90</v>
      </c>
      <c r="D302" s="96">
        <v>90</v>
      </c>
    </row>
    <row r="303" s="80" customFormat="1" ht="29.1" customHeight="1" spans="1:4">
      <c r="A303" s="97" t="s">
        <v>236</v>
      </c>
      <c r="B303" s="95">
        <v>120</v>
      </c>
      <c r="C303" s="96">
        <v>360</v>
      </c>
      <c r="D303" s="96">
        <v>350</v>
      </c>
    </row>
    <row r="304" s="80" customFormat="1" ht="29.1" customHeight="1" spans="1:4">
      <c r="A304" s="97" t="s">
        <v>237</v>
      </c>
      <c r="B304" s="95"/>
      <c r="C304" s="96"/>
      <c r="D304" s="96"/>
    </row>
    <row r="305" s="80" customFormat="1" ht="29.1" customHeight="1" spans="1:4">
      <c r="A305" s="97" t="s">
        <v>238</v>
      </c>
      <c r="B305" s="95"/>
      <c r="C305" s="96"/>
      <c r="D305" s="96"/>
    </row>
    <row r="306" s="80" customFormat="1" ht="29.1" customHeight="1" spans="1:4">
      <c r="A306" s="97" t="s">
        <v>239</v>
      </c>
      <c r="B306" s="95">
        <v>178</v>
      </c>
      <c r="C306" s="96">
        <v>165</v>
      </c>
      <c r="D306" s="96">
        <v>165</v>
      </c>
    </row>
    <row r="307" s="80" customFormat="1" ht="29.1" customHeight="1" spans="1:4">
      <c r="A307" s="97" t="s">
        <v>240</v>
      </c>
      <c r="B307" s="95">
        <v>584</v>
      </c>
      <c r="C307" s="96">
        <v>400</v>
      </c>
      <c r="D307" s="96">
        <v>360</v>
      </c>
    </row>
    <row r="308" s="80" customFormat="1" ht="29.1" customHeight="1" spans="1:4">
      <c r="A308" s="97" t="s">
        <v>241</v>
      </c>
      <c r="B308" s="95"/>
      <c r="C308" s="96"/>
      <c r="D308" s="96"/>
    </row>
    <row r="309" s="80" customFormat="1" ht="29.1" customHeight="1" spans="1:4">
      <c r="A309" s="97" t="s">
        <v>242</v>
      </c>
      <c r="B309" s="95"/>
      <c r="C309" s="96"/>
      <c r="D309" s="96"/>
    </row>
    <row r="310" s="80" customFormat="1" ht="29.1" customHeight="1" spans="1:4">
      <c r="A310" s="97" t="s">
        <v>243</v>
      </c>
      <c r="B310" s="95">
        <v>230</v>
      </c>
      <c r="C310" s="96">
        <v>230</v>
      </c>
      <c r="D310" s="96">
        <v>230</v>
      </c>
    </row>
    <row r="311" s="80" customFormat="1" ht="29.1" customHeight="1" spans="1:4">
      <c r="A311" s="97" t="s">
        <v>244</v>
      </c>
      <c r="B311" s="95"/>
      <c r="C311" s="96"/>
      <c r="D311" s="96"/>
    </row>
    <row r="312" s="80" customFormat="1" ht="29.1" customHeight="1" spans="1:4">
      <c r="A312" s="97" t="s">
        <v>245</v>
      </c>
      <c r="B312" s="95"/>
      <c r="C312" s="96">
        <v>200</v>
      </c>
      <c r="D312" s="96">
        <v>200</v>
      </c>
    </row>
    <row r="313" s="80" customFormat="1" ht="29.1" customHeight="1" spans="1:4">
      <c r="A313" s="97" t="s">
        <v>246</v>
      </c>
      <c r="B313" s="95"/>
      <c r="C313" s="96">
        <v>600</v>
      </c>
      <c r="D313" s="96">
        <v>652</v>
      </c>
    </row>
    <row r="314" s="80" customFormat="1" ht="29.1" customHeight="1" spans="1:4">
      <c r="A314" s="98" t="s">
        <v>247</v>
      </c>
      <c r="B314" s="93">
        <f>SUM(B315:B321)</f>
        <v>128</v>
      </c>
      <c r="C314" s="93">
        <f>SUM(C315:C321)</f>
        <v>90</v>
      </c>
      <c r="D314" s="93">
        <f>SUM(D315:D321)</f>
        <v>90</v>
      </c>
    </row>
    <row r="315" s="80" customFormat="1" ht="29.1" customHeight="1" spans="1:4">
      <c r="A315" s="97" t="s">
        <v>58</v>
      </c>
      <c r="B315" s="95"/>
      <c r="C315" s="96"/>
      <c r="D315" s="96"/>
    </row>
    <row r="316" s="80" customFormat="1" ht="29.1" customHeight="1" spans="1:4">
      <c r="A316" s="97" t="s">
        <v>47</v>
      </c>
      <c r="B316" s="95"/>
      <c r="C316" s="96"/>
      <c r="D316" s="96"/>
    </row>
    <row r="317" s="80" customFormat="1" ht="29.1" customHeight="1" spans="1:4">
      <c r="A317" s="97" t="s">
        <v>48</v>
      </c>
      <c r="B317" s="95"/>
      <c r="C317" s="96"/>
      <c r="D317" s="96"/>
    </row>
    <row r="318" s="80" customFormat="1" ht="29.1" customHeight="1" spans="1:4">
      <c r="A318" s="97" t="s">
        <v>248</v>
      </c>
      <c r="B318" s="95">
        <v>28</v>
      </c>
      <c r="C318" s="96">
        <v>90</v>
      </c>
      <c r="D318" s="96">
        <v>90</v>
      </c>
    </row>
    <row r="319" s="80" customFormat="1" ht="29.1" customHeight="1" spans="1:4">
      <c r="A319" s="97" t="s">
        <v>249</v>
      </c>
      <c r="B319" s="95">
        <v>100</v>
      </c>
      <c r="C319" s="96"/>
      <c r="D319" s="96"/>
    </row>
    <row r="320" s="80" customFormat="1" ht="29.1" customHeight="1" spans="1:4">
      <c r="A320" s="97" t="s">
        <v>250</v>
      </c>
      <c r="B320" s="95"/>
      <c r="C320" s="96"/>
      <c r="D320" s="96"/>
    </row>
    <row r="321" s="80" customFormat="1" ht="29.1" customHeight="1" spans="1:4">
      <c r="A321" s="97" t="s">
        <v>251</v>
      </c>
      <c r="B321" s="95"/>
      <c r="C321" s="96"/>
      <c r="D321" s="96"/>
    </row>
    <row r="322" s="80" customFormat="1" ht="29.1" customHeight="1" spans="1:4">
      <c r="A322" s="98" t="s">
        <v>252</v>
      </c>
      <c r="B322" s="93">
        <f>SUM(B323:B332)</f>
        <v>165</v>
      </c>
      <c r="C322" s="93">
        <f>SUM(C323:C332)</f>
        <v>290</v>
      </c>
      <c r="D322" s="93">
        <f>SUM(D323:D332)</f>
        <v>290</v>
      </c>
    </row>
    <row r="323" s="80" customFormat="1" ht="29.1" customHeight="1" spans="1:4">
      <c r="A323" s="97" t="s">
        <v>58</v>
      </c>
      <c r="B323" s="95"/>
      <c r="C323" s="96"/>
      <c r="D323" s="96"/>
    </row>
    <row r="324" s="80" customFormat="1" ht="29.1" customHeight="1" spans="1:4">
      <c r="A324" s="97" t="s">
        <v>47</v>
      </c>
      <c r="B324" s="95"/>
      <c r="C324" s="96"/>
      <c r="D324" s="96"/>
    </row>
    <row r="325" s="80" customFormat="1" ht="29.1" customHeight="1" spans="1:4">
      <c r="A325" s="97" t="s">
        <v>48</v>
      </c>
      <c r="B325" s="95"/>
      <c r="C325" s="96"/>
      <c r="D325" s="96"/>
    </row>
    <row r="326" s="80" customFormat="1" ht="29.1" customHeight="1" spans="1:4">
      <c r="A326" s="97" t="s">
        <v>253</v>
      </c>
      <c r="B326" s="95"/>
      <c r="C326" s="96"/>
      <c r="D326" s="96"/>
    </row>
    <row r="327" s="80" customFormat="1" ht="29.1" customHeight="1" spans="1:4">
      <c r="A327" s="97" t="s">
        <v>254</v>
      </c>
      <c r="B327" s="95"/>
      <c r="C327" s="96">
        <v>10</v>
      </c>
      <c r="D327" s="96">
        <v>10</v>
      </c>
    </row>
    <row r="328" s="80" customFormat="1" ht="29.1" customHeight="1" spans="1:4">
      <c r="A328" s="97" t="s">
        <v>255</v>
      </c>
      <c r="B328" s="95"/>
      <c r="C328" s="96"/>
      <c r="D328" s="96"/>
    </row>
    <row r="329" s="80" customFormat="1" ht="29.1" customHeight="1" spans="1:4">
      <c r="A329" s="97" t="s">
        <v>256</v>
      </c>
      <c r="B329" s="95">
        <v>35</v>
      </c>
      <c r="C329" s="96">
        <v>80</v>
      </c>
      <c r="D329" s="96">
        <v>80</v>
      </c>
    </row>
    <row r="330" s="80" customFormat="1" ht="29.1" customHeight="1" spans="1:4">
      <c r="A330" s="97" t="s">
        <v>257</v>
      </c>
      <c r="B330" s="95">
        <v>130</v>
      </c>
      <c r="C330" s="96">
        <v>160</v>
      </c>
      <c r="D330" s="96">
        <v>160</v>
      </c>
    </row>
    <row r="331" s="80" customFormat="1" ht="29.1" customHeight="1" spans="1:4">
      <c r="A331" s="97" t="s">
        <v>258</v>
      </c>
      <c r="B331" s="103"/>
      <c r="C331" s="96"/>
      <c r="D331" s="96"/>
    </row>
    <row r="332" s="80" customFormat="1" ht="29.1" customHeight="1" spans="1:4">
      <c r="A332" s="97" t="s">
        <v>259</v>
      </c>
      <c r="B332" s="95"/>
      <c r="C332" s="96">
        <v>40</v>
      </c>
      <c r="D332" s="96">
        <v>40</v>
      </c>
    </row>
    <row r="333" s="80" customFormat="1" ht="29.1" customHeight="1" spans="1:4">
      <c r="A333" s="98" t="s">
        <v>260</v>
      </c>
      <c r="B333" s="93">
        <f>SUM(B334:B341)</f>
        <v>0</v>
      </c>
      <c r="C333" s="93">
        <f>SUM(C334:C341)</f>
        <v>4</v>
      </c>
      <c r="D333" s="93">
        <f>SUM(D334:D341)</f>
        <v>4</v>
      </c>
    </row>
    <row r="334" s="80" customFormat="1" ht="29.1" customHeight="1" spans="1:4">
      <c r="A334" s="97" t="s">
        <v>58</v>
      </c>
      <c r="B334" s="95"/>
      <c r="C334" s="96"/>
      <c r="D334" s="96"/>
    </row>
    <row r="335" s="80" customFormat="1" ht="29.1" customHeight="1" spans="1:4">
      <c r="A335" s="97" t="s">
        <v>47</v>
      </c>
      <c r="B335" s="95"/>
      <c r="C335" s="96"/>
      <c r="D335" s="96"/>
    </row>
    <row r="336" s="80" customFormat="1" ht="29.1" customHeight="1" spans="1:4">
      <c r="A336" s="97" t="s">
        <v>48</v>
      </c>
      <c r="B336" s="95"/>
      <c r="C336" s="96"/>
      <c r="D336" s="96"/>
    </row>
    <row r="337" s="80" customFormat="1" ht="29.1" customHeight="1" spans="1:4">
      <c r="A337" s="97" t="s">
        <v>261</v>
      </c>
      <c r="B337" s="95"/>
      <c r="C337" s="96"/>
      <c r="D337" s="96"/>
    </row>
    <row r="338" s="80" customFormat="1" ht="29.1" customHeight="1" spans="1:4">
      <c r="A338" s="97" t="s">
        <v>262</v>
      </c>
      <c r="B338" s="95"/>
      <c r="C338" s="96"/>
      <c r="D338" s="96"/>
    </row>
    <row r="339" s="80" customFormat="1" ht="29.1" customHeight="1" spans="1:4">
      <c r="A339" s="97" t="s">
        <v>263</v>
      </c>
      <c r="B339" s="95"/>
      <c r="C339" s="96"/>
      <c r="D339" s="96"/>
    </row>
    <row r="340" s="80" customFormat="1" ht="29.1" customHeight="1" spans="1:4">
      <c r="A340" s="97" t="s">
        <v>264</v>
      </c>
      <c r="B340" s="95"/>
      <c r="C340" s="96"/>
      <c r="D340" s="96"/>
    </row>
    <row r="341" s="80" customFormat="1" ht="29.1" customHeight="1" spans="1:4">
      <c r="A341" s="97" t="s">
        <v>265</v>
      </c>
      <c r="B341" s="95"/>
      <c r="C341" s="96">
        <v>4</v>
      </c>
      <c r="D341" s="96">
        <v>4</v>
      </c>
    </row>
    <row r="342" s="80" customFormat="1" ht="29.1" customHeight="1" spans="1:4">
      <c r="A342" s="98" t="s">
        <v>266</v>
      </c>
      <c r="B342" s="93">
        <f>SUM(B343:B345)</f>
        <v>30</v>
      </c>
      <c r="C342" s="93">
        <f>SUM(C343:C345)</f>
        <v>405</v>
      </c>
      <c r="D342" s="93">
        <f>SUM(D343:D345)</f>
        <v>1021</v>
      </c>
    </row>
    <row r="343" s="80" customFormat="1" ht="29.1" customHeight="1" spans="1:4">
      <c r="A343" s="97" t="s">
        <v>267</v>
      </c>
      <c r="B343" s="95"/>
      <c r="C343" s="96"/>
      <c r="D343" s="96">
        <v>11</v>
      </c>
    </row>
    <row r="344" s="80" customFormat="1" ht="29.1" customHeight="1" spans="1:4">
      <c r="A344" s="97" t="s">
        <v>268</v>
      </c>
      <c r="B344" s="95"/>
      <c r="C344" s="96"/>
      <c r="D344" s="96"/>
    </row>
    <row r="345" s="80" customFormat="1" ht="29.1" customHeight="1" spans="1:4">
      <c r="A345" s="97" t="s">
        <v>269</v>
      </c>
      <c r="B345" s="95">
        <v>30</v>
      </c>
      <c r="C345" s="96">
        <v>405</v>
      </c>
      <c r="D345" s="96">
        <v>1010</v>
      </c>
    </row>
    <row r="346" s="80" customFormat="1" ht="29.1" customHeight="1" spans="1:4">
      <c r="A346" s="101" t="s">
        <v>270</v>
      </c>
      <c r="B346" s="93">
        <f>B347+B366+B374+B387+B397+B406+B413+B421+B435+B441+B444+B447+B451+B459+B383+B438+B430+B462</f>
        <v>47032</v>
      </c>
      <c r="C346" s="93">
        <f>C347+C366+C374+C387+C397+C406+C413+C421+C435+C441+C444+C447+C451+C459+C383+C438+C430+C462</f>
        <v>53997</v>
      </c>
      <c r="D346" s="93">
        <f>D347+D366+D374+D387+D397+D406+D413+D421+D435+D441+D444+D447+D451+D459+D383+D438+D430+D462</f>
        <v>64525</v>
      </c>
    </row>
    <row r="347" s="80" customFormat="1" ht="29.1" customHeight="1" spans="1:4">
      <c r="A347" s="92" t="s">
        <v>271</v>
      </c>
      <c r="B347" s="93">
        <f>SUM(B348:B365)</f>
        <v>2206</v>
      </c>
      <c r="C347" s="93">
        <f>SUM(C348:C365)</f>
        <v>2759</v>
      </c>
      <c r="D347" s="93">
        <f>SUM(D348:D365)</f>
        <v>3153</v>
      </c>
    </row>
    <row r="348" s="80" customFormat="1" ht="29.1" customHeight="1" spans="1:4">
      <c r="A348" s="97" t="s">
        <v>58</v>
      </c>
      <c r="B348" s="95">
        <v>570</v>
      </c>
      <c r="C348" s="96">
        <v>411</v>
      </c>
      <c r="D348" s="96">
        <v>480</v>
      </c>
    </row>
    <row r="349" s="80" customFormat="1" ht="29.1" customHeight="1" spans="1:4">
      <c r="A349" s="97" t="s">
        <v>47</v>
      </c>
      <c r="B349" s="95">
        <v>30</v>
      </c>
      <c r="C349" s="96">
        <v>50</v>
      </c>
      <c r="D349" s="96">
        <v>50</v>
      </c>
    </row>
    <row r="350" s="80" customFormat="1" ht="29.1" customHeight="1" spans="1:4">
      <c r="A350" s="97" t="s">
        <v>48</v>
      </c>
      <c r="B350" s="95"/>
      <c r="C350" s="96"/>
      <c r="D350" s="96"/>
    </row>
    <row r="351" s="80" customFormat="1" ht="29.1" customHeight="1" spans="1:4">
      <c r="A351" s="97" t="s">
        <v>272</v>
      </c>
      <c r="B351" s="95"/>
      <c r="C351" s="96"/>
      <c r="D351" s="96"/>
    </row>
    <row r="352" s="80" customFormat="1" ht="29.1" customHeight="1" spans="1:4">
      <c r="A352" s="97" t="s">
        <v>273</v>
      </c>
      <c r="B352" s="95">
        <v>154</v>
      </c>
      <c r="C352" s="96">
        <v>170</v>
      </c>
      <c r="D352" s="96">
        <v>170</v>
      </c>
    </row>
    <row r="353" s="80" customFormat="1" ht="29.1" customHeight="1" spans="1:4">
      <c r="A353" s="97" t="s">
        <v>274</v>
      </c>
      <c r="B353" s="95">
        <v>260</v>
      </c>
      <c r="C353" s="96">
        <v>410</v>
      </c>
      <c r="D353" s="96">
        <v>415</v>
      </c>
    </row>
    <row r="354" s="80" customFormat="1" ht="29.1" customHeight="1" spans="1:4">
      <c r="A354" s="97" t="s">
        <v>275</v>
      </c>
      <c r="B354" s="95"/>
      <c r="C354" s="96"/>
      <c r="D354" s="96"/>
    </row>
    <row r="355" s="80" customFormat="1" ht="29.1" customHeight="1" spans="1:4">
      <c r="A355" s="97" t="s">
        <v>88</v>
      </c>
      <c r="B355" s="95">
        <v>43</v>
      </c>
      <c r="C355" s="96">
        <v>100</v>
      </c>
      <c r="D355" s="96">
        <v>100</v>
      </c>
    </row>
    <row r="356" s="80" customFormat="1" ht="29.1" customHeight="1" spans="1:4">
      <c r="A356" s="97" t="s">
        <v>276</v>
      </c>
      <c r="B356" s="95">
        <v>860</v>
      </c>
      <c r="C356" s="96">
        <v>1000</v>
      </c>
      <c r="D356" s="96">
        <v>1030</v>
      </c>
    </row>
    <row r="357" s="80" customFormat="1" ht="29.1" customHeight="1" spans="1:4">
      <c r="A357" s="97" t="s">
        <v>277</v>
      </c>
      <c r="B357" s="95">
        <v>200</v>
      </c>
      <c r="C357" s="96">
        <v>275</v>
      </c>
      <c r="D357" s="96">
        <v>275</v>
      </c>
    </row>
    <row r="358" s="80" customFormat="1" ht="29.1" customHeight="1" spans="1:4">
      <c r="A358" s="97" t="s">
        <v>278</v>
      </c>
      <c r="B358" s="95"/>
      <c r="C358" s="96">
        <v>55</v>
      </c>
      <c r="D358" s="96">
        <v>55</v>
      </c>
    </row>
    <row r="359" s="80" customFormat="1" ht="29.1" customHeight="1" spans="1:4">
      <c r="A359" s="97" t="s">
        <v>279</v>
      </c>
      <c r="B359" s="95"/>
      <c r="C359" s="96">
        <v>8</v>
      </c>
      <c r="D359" s="96">
        <v>8</v>
      </c>
    </row>
    <row r="360" s="80" customFormat="1" ht="29.1" customHeight="1" spans="1:4">
      <c r="A360" s="97" t="s">
        <v>280</v>
      </c>
      <c r="B360" s="95"/>
      <c r="C360" s="96"/>
      <c r="D360" s="96"/>
    </row>
    <row r="361" s="80" customFormat="1" ht="29.1" customHeight="1" spans="1:4">
      <c r="A361" s="97" t="s">
        <v>281</v>
      </c>
      <c r="B361" s="95"/>
      <c r="C361" s="96"/>
      <c r="D361" s="96"/>
    </row>
    <row r="362" s="80" customFormat="1" ht="29.1" customHeight="1" spans="1:4">
      <c r="A362" s="97" t="s">
        <v>282</v>
      </c>
      <c r="B362" s="95"/>
      <c r="C362" s="96"/>
      <c r="D362" s="96"/>
    </row>
    <row r="363" s="80" customFormat="1" ht="29.1" customHeight="1" spans="1:4">
      <c r="A363" s="97" t="s">
        <v>283</v>
      </c>
      <c r="B363" s="95"/>
      <c r="C363" s="96">
        <v>120</v>
      </c>
      <c r="D363" s="96">
        <v>110</v>
      </c>
    </row>
    <row r="364" s="80" customFormat="1" ht="29.1" customHeight="1" spans="1:4">
      <c r="A364" s="97" t="s">
        <v>55</v>
      </c>
      <c r="B364" s="95">
        <v>89</v>
      </c>
      <c r="C364" s="96">
        <v>160</v>
      </c>
      <c r="D364" s="96">
        <v>160</v>
      </c>
    </row>
    <row r="365" s="80" customFormat="1" ht="29.1" customHeight="1" spans="1:4">
      <c r="A365" s="97" t="s">
        <v>284</v>
      </c>
      <c r="B365" s="95"/>
      <c r="C365" s="96"/>
      <c r="D365" s="96">
        <v>300</v>
      </c>
    </row>
    <row r="366" s="80" customFormat="1" ht="29.1" customHeight="1" spans="1:4">
      <c r="A366" s="98" t="s">
        <v>285</v>
      </c>
      <c r="B366" s="93">
        <f>SUM(B367:B373)</f>
        <v>3222</v>
      </c>
      <c r="C366" s="93">
        <f>SUM(C367:C373)</f>
        <v>2257</v>
      </c>
      <c r="D366" s="93">
        <f>SUM(D367:D373)</f>
        <v>2622</v>
      </c>
    </row>
    <row r="367" s="80" customFormat="1" ht="29.1" customHeight="1" spans="1:4">
      <c r="A367" s="97" t="s">
        <v>58</v>
      </c>
      <c r="B367" s="95">
        <v>340</v>
      </c>
      <c r="C367" s="96">
        <v>360</v>
      </c>
      <c r="D367" s="96">
        <v>360</v>
      </c>
    </row>
    <row r="368" s="80" customFormat="1" ht="29.1" customHeight="1" spans="1:4">
      <c r="A368" s="97" t="s">
        <v>47</v>
      </c>
      <c r="B368" s="95">
        <v>30</v>
      </c>
      <c r="C368" s="96">
        <v>132</v>
      </c>
      <c r="D368" s="96">
        <v>142</v>
      </c>
    </row>
    <row r="369" s="80" customFormat="1" ht="29.1" customHeight="1" spans="1:4">
      <c r="A369" s="97" t="s">
        <v>48</v>
      </c>
      <c r="B369" s="95"/>
      <c r="C369" s="96"/>
      <c r="D369" s="96"/>
    </row>
    <row r="370" s="80" customFormat="1" ht="29.1" customHeight="1" spans="1:4">
      <c r="A370" s="97" t="s">
        <v>286</v>
      </c>
      <c r="B370" s="95"/>
      <c r="C370" s="96">
        <v>5</v>
      </c>
      <c r="D370" s="96">
        <v>5</v>
      </c>
    </row>
    <row r="371" s="80" customFormat="1" ht="29.1" customHeight="1" spans="1:4">
      <c r="A371" s="97" t="s">
        <v>287</v>
      </c>
      <c r="B371" s="95"/>
      <c r="C371" s="96"/>
      <c r="D371" s="96"/>
    </row>
    <row r="372" s="80" customFormat="1" ht="29.1" customHeight="1" spans="1:4">
      <c r="A372" s="97" t="s">
        <v>288</v>
      </c>
      <c r="B372" s="95">
        <v>2852</v>
      </c>
      <c r="C372" s="96">
        <v>1760</v>
      </c>
      <c r="D372" s="96">
        <v>1760</v>
      </c>
    </row>
    <row r="373" s="80" customFormat="1" ht="29.1" customHeight="1" spans="1:4">
      <c r="A373" s="97" t="s">
        <v>289</v>
      </c>
      <c r="B373" s="95"/>
      <c r="C373" s="96"/>
      <c r="D373" s="96">
        <v>355</v>
      </c>
    </row>
    <row r="374" s="80" customFormat="1" ht="29.1" customHeight="1" spans="1:4">
      <c r="A374" s="98" t="s">
        <v>290</v>
      </c>
      <c r="B374" s="93">
        <f>SUM(B375:B382)</f>
        <v>13250</v>
      </c>
      <c r="C374" s="93">
        <f>SUM(C375:C382)</f>
        <v>11488</v>
      </c>
      <c r="D374" s="93">
        <f>SUM(D375:D382)</f>
        <v>11806</v>
      </c>
    </row>
    <row r="375" s="80" customFormat="1" ht="29.1" customHeight="1" spans="1:4">
      <c r="A375" s="97" t="s">
        <v>291</v>
      </c>
      <c r="B375" s="95">
        <v>902</v>
      </c>
      <c r="C375" s="96">
        <v>120</v>
      </c>
      <c r="D375" s="96">
        <v>120</v>
      </c>
    </row>
    <row r="376" s="80" customFormat="1" ht="29.1" customHeight="1" spans="1:4">
      <c r="A376" s="97" t="s">
        <v>292</v>
      </c>
      <c r="B376" s="95">
        <v>1100</v>
      </c>
      <c r="C376" s="96">
        <v>100</v>
      </c>
      <c r="D376" s="96">
        <v>100</v>
      </c>
    </row>
    <row r="377" s="80" customFormat="1" ht="29.1" customHeight="1" spans="1:4">
      <c r="A377" s="97" t="s">
        <v>293</v>
      </c>
      <c r="B377" s="95"/>
      <c r="C377" s="96"/>
      <c r="D377" s="96"/>
    </row>
    <row r="378" s="80" customFormat="1" ht="29.1" customHeight="1" spans="1:4">
      <c r="A378" s="97" t="s">
        <v>294</v>
      </c>
      <c r="B378" s="95">
        <v>10268</v>
      </c>
      <c r="C378" s="96">
        <v>10268</v>
      </c>
      <c r="D378" s="96">
        <v>10268</v>
      </c>
    </row>
    <row r="379" s="80" customFormat="1" ht="29.1" customHeight="1" spans="1:4">
      <c r="A379" s="97" t="s">
        <v>295</v>
      </c>
      <c r="B379" s="95">
        <v>980</v>
      </c>
      <c r="C379" s="96">
        <v>1000</v>
      </c>
      <c r="D379" s="96">
        <v>1300</v>
      </c>
    </row>
    <row r="380" s="80" customFormat="1" ht="29.1" customHeight="1" spans="1:4">
      <c r="A380" s="97" t="s">
        <v>296</v>
      </c>
      <c r="B380" s="95"/>
      <c r="C380" s="96"/>
      <c r="D380" s="96"/>
    </row>
    <row r="381" s="80" customFormat="1" ht="29.1" customHeight="1" spans="1:4">
      <c r="A381" s="97" t="s">
        <v>297</v>
      </c>
      <c r="B381" s="95"/>
      <c r="C381" s="96"/>
      <c r="D381" s="96"/>
    </row>
    <row r="382" s="80" customFormat="1" ht="29.1" customHeight="1" spans="1:4">
      <c r="A382" s="97" t="s">
        <v>298</v>
      </c>
      <c r="B382" s="95"/>
      <c r="C382" s="96"/>
      <c r="D382" s="96">
        <v>18</v>
      </c>
    </row>
    <row r="383" s="80" customFormat="1" ht="29.1" customHeight="1" spans="1:4">
      <c r="A383" s="98" t="s">
        <v>299</v>
      </c>
      <c r="B383" s="93">
        <f>SUM(B384:B386)</f>
        <v>0</v>
      </c>
      <c r="C383" s="93">
        <f>SUM(C384:C386)</f>
        <v>45</v>
      </c>
      <c r="D383" s="93">
        <f>SUM(D384:D386)</f>
        <v>45</v>
      </c>
    </row>
    <row r="384" s="80" customFormat="1" ht="29.1" customHeight="1" spans="1:4">
      <c r="A384" s="97" t="s">
        <v>300</v>
      </c>
      <c r="B384" s="95"/>
      <c r="C384" s="96">
        <v>45</v>
      </c>
      <c r="D384" s="96">
        <v>45</v>
      </c>
    </row>
    <row r="385" s="80" customFormat="1" ht="29.1" customHeight="1" spans="1:4">
      <c r="A385" s="97" t="s">
        <v>301</v>
      </c>
      <c r="B385" s="95"/>
      <c r="C385" s="96"/>
      <c r="D385" s="96"/>
    </row>
    <row r="386" s="80" customFormat="1" ht="29.1" customHeight="1" spans="1:4">
      <c r="A386" s="97" t="s">
        <v>302</v>
      </c>
      <c r="B386" s="95"/>
      <c r="C386" s="96"/>
      <c r="D386" s="96"/>
    </row>
    <row r="387" s="80" customFormat="1" ht="29.1" customHeight="1" spans="1:4">
      <c r="A387" s="98" t="s">
        <v>303</v>
      </c>
      <c r="B387" s="93">
        <f>SUM(B388:B396)</f>
        <v>3482</v>
      </c>
      <c r="C387" s="93">
        <f>SUM(C388:C396)</f>
        <v>5343</v>
      </c>
      <c r="D387" s="93">
        <f>SUM(D388:D396)</f>
        <v>5500</v>
      </c>
    </row>
    <row r="388" s="80" customFormat="1" ht="29.1" customHeight="1" spans="1:4">
      <c r="A388" s="97" t="s">
        <v>304</v>
      </c>
      <c r="B388" s="95">
        <v>2622</v>
      </c>
      <c r="C388" s="96">
        <v>3102</v>
      </c>
      <c r="D388" s="96">
        <v>3250</v>
      </c>
    </row>
    <row r="389" s="80" customFormat="1" ht="29.1" customHeight="1" spans="1:4">
      <c r="A389" s="97" t="s">
        <v>305</v>
      </c>
      <c r="B389" s="95"/>
      <c r="C389" s="96"/>
      <c r="D389" s="96"/>
    </row>
    <row r="390" s="80" customFormat="1" ht="29.1" customHeight="1" spans="1:4">
      <c r="A390" s="97" t="s">
        <v>306</v>
      </c>
      <c r="B390" s="95"/>
      <c r="C390" s="96"/>
      <c r="D390" s="96"/>
    </row>
    <row r="391" s="80" customFormat="1" ht="29.1" customHeight="1" spans="1:4">
      <c r="A391" s="97" t="s">
        <v>307</v>
      </c>
      <c r="B391" s="95">
        <v>860</v>
      </c>
      <c r="C391" s="96">
        <v>2241</v>
      </c>
      <c r="D391" s="96">
        <v>2250</v>
      </c>
    </row>
    <row r="392" s="80" customFormat="1" ht="29.1" customHeight="1" spans="1:4">
      <c r="A392" s="97" t="s">
        <v>308</v>
      </c>
      <c r="B392" s="95"/>
      <c r="C392" s="96"/>
      <c r="D392" s="96"/>
    </row>
    <row r="393" s="80" customFormat="1" ht="29.1" customHeight="1" spans="1:4">
      <c r="A393" s="97" t="s">
        <v>309</v>
      </c>
      <c r="B393" s="95"/>
      <c r="C393" s="96"/>
      <c r="D393" s="96"/>
    </row>
    <row r="394" s="80" customFormat="1" ht="29.1" customHeight="1" spans="1:4">
      <c r="A394" s="97" t="s">
        <v>310</v>
      </c>
      <c r="B394" s="95"/>
      <c r="C394" s="96"/>
      <c r="D394" s="96"/>
    </row>
    <row r="395" s="80" customFormat="1" ht="29.1" customHeight="1" spans="1:4">
      <c r="A395" s="97" t="s">
        <v>311</v>
      </c>
      <c r="B395" s="95"/>
      <c r="C395" s="96"/>
      <c r="D395" s="96"/>
    </row>
    <row r="396" s="80" customFormat="1" ht="29.1" customHeight="1" spans="1:4">
      <c r="A396" s="97" t="s">
        <v>312</v>
      </c>
      <c r="B396" s="103"/>
      <c r="C396" s="96"/>
      <c r="D396" s="96"/>
    </row>
    <row r="397" s="80" customFormat="1" ht="29.1" customHeight="1" spans="1:4">
      <c r="A397" s="98" t="s">
        <v>313</v>
      </c>
      <c r="B397" s="93">
        <f>SUM(B398:B405)</f>
        <v>5036</v>
      </c>
      <c r="C397" s="93">
        <f>SUM(C398:C405)</f>
        <v>8106</v>
      </c>
      <c r="D397" s="93">
        <f>SUM(D398:D405)</f>
        <v>10318</v>
      </c>
    </row>
    <row r="398" s="80" customFormat="1" ht="29.1" customHeight="1" spans="1:4">
      <c r="A398" s="97" t="s">
        <v>314</v>
      </c>
      <c r="B398" s="95">
        <v>1000</v>
      </c>
      <c r="C398" s="96">
        <v>1056</v>
      </c>
      <c r="D398" s="96">
        <v>1765</v>
      </c>
    </row>
    <row r="399" s="80" customFormat="1" ht="29.1" customHeight="1" spans="1:4">
      <c r="A399" s="97" t="s">
        <v>315</v>
      </c>
      <c r="B399" s="95">
        <v>600</v>
      </c>
      <c r="C399" s="96">
        <v>1000</v>
      </c>
      <c r="D399" s="96">
        <v>1700</v>
      </c>
    </row>
    <row r="400" s="80" customFormat="1" ht="29.1" customHeight="1" spans="1:4">
      <c r="A400" s="97" t="s">
        <v>316</v>
      </c>
      <c r="B400" s="95"/>
      <c r="C400" s="96">
        <v>800</v>
      </c>
      <c r="D400" s="96">
        <v>968</v>
      </c>
    </row>
    <row r="401" s="80" customFormat="1" ht="29.1" customHeight="1" spans="1:4">
      <c r="A401" s="97" t="s">
        <v>317</v>
      </c>
      <c r="B401" s="95">
        <v>1100</v>
      </c>
      <c r="C401" s="96">
        <v>1250</v>
      </c>
      <c r="D401" s="96">
        <v>1250</v>
      </c>
    </row>
    <row r="402" s="80" customFormat="1" ht="29.1" customHeight="1" spans="1:4">
      <c r="A402" s="97" t="s">
        <v>318</v>
      </c>
      <c r="B402" s="95"/>
      <c r="C402" s="96"/>
      <c r="D402" s="96"/>
    </row>
    <row r="403" s="80" customFormat="1" ht="29.1" customHeight="1" spans="1:4">
      <c r="A403" s="97" t="s">
        <v>319</v>
      </c>
      <c r="B403" s="95"/>
      <c r="C403" s="96"/>
      <c r="D403" s="96"/>
    </row>
    <row r="404" s="80" customFormat="1" ht="29.1" customHeight="1" spans="1:4">
      <c r="A404" s="97" t="s">
        <v>320</v>
      </c>
      <c r="B404" s="95"/>
      <c r="C404" s="96"/>
      <c r="D404" s="96">
        <v>135</v>
      </c>
    </row>
    <row r="405" s="80" customFormat="1" ht="29.1" customHeight="1" spans="1:4">
      <c r="A405" s="97" t="s">
        <v>321</v>
      </c>
      <c r="B405" s="95">
        <v>2336</v>
      </c>
      <c r="C405" s="96">
        <v>4000</v>
      </c>
      <c r="D405" s="96">
        <v>4500</v>
      </c>
    </row>
    <row r="406" s="80" customFormat="1" ht="29.1" customHeight="1" spans="1:4">
      <c r="A406" s="98" t="s">
        <v>322</v>
      </c>
      <c r="B406" s="93">
        <f>SUM(B407:B412)</f>
        <v>1329</v>
      </c>
      <c r="C406" s="93">
        <f>SUM(C407:C412)</f>
        <v>2053</v>
      </c>
      <c r="D406" s="93">
        <f>SUM(D407:D412)</f>
        <v>2053</v>
      </c>
    </row>
    <row r="407" s="80" customFormat="1" ht="29.1" customHeight="1" spans="1:4">
      <c r="A407" s="97" t="s">
        <v>323</v>
      </c>
      <c r="B407" s="95">
        <v>697</v>
      </c>
      <c r="C407" s="96">
        <v>828</v>
      </c>
      <c r="D407" s="96">
        <v>828</v>
      </c>
    </row>
    <row r="408" s="80" customFormat="1" ht="29.1" customHeight="1" spans="1:4">
      <c r="A408" s="97" t="s">
        <v>324</v>
      </c>
      <c r="B408" s="95"/>
      <c r="C408" s="96">
        <v>620</v>
      </c>
      <c r="D408" s="96">
        <v>620</v>
      </c>
    </row>
    <row r="409" s="80" customFormat="1" ht="29.1" customHeight="1" spans="1:4">
      <c r="A409" s="97" t="s">
        <v>325</v>
      </c>
      <c r="B409" s="95">
        <v>32</v>
      </c>
      <c r="C409" s="96">
        <v>180</v>
      </c>
      <c r="D409" s="96">
        <v>180</v>
      </c>
    </row>
    <row r="410" s="80" customFormat="1" ht="29.1" customHeight="1" spans="1:4">
      <c r="A410" s="97" t="s">
        <v>326</v>
      </c>
      <c r="B410" s="95"/>
      <c r="C410" s="96"/>
      <c r="D410" s="96"/>
    </row>
    <row r="411" s="80" customFormat="1" ht="29.1" customHeight="1" spans="1:4">
      <c r="A411" s="97" t="s">
        <v>327</v>
      </c>
      <c r="B411" s="95"/>
      <c r="C411" s="96">
        <v>425</v>
      </c>
      <c r="D411" s="96">
        <v>425</v>
      </c>
    </row>
    <row r="412" s="80" customFormat="1" ht="29.1" customHeight="1" spans="1:4">
      <c r="A412" s="97" t="s">
        <v>328</v>
      </c>
      <c r="B412" s="95">
        <v>600</v>
      </c>
      <c r="C412" s="96"/>
      <c r="D412" s="96"/>
    </row>
    <row r="413" s="80" customFormat="1" ht="29.1" customHeight="1" spans="1:4">
      <c r="A413" s="98" t="s">
        <v>329</v>
      </c>
      <c r="B413" s="93">
        <f>SUM(B414:B420)</f>
        <v>822</v>
      </c>
      <c r="C413" s="93">
        <f>SUM(C414:C420)</f>
        <v>2600</v>
      </c>
      <c r="D413" s="93">
        <f>SUM(D414:D420)</f>
        <v>3846</v>
      </c>
    </row>
    <row r="414" s="80" customFormat="1" ht="29.1" customHeight="1" spans="1:4">
      <c r="A414" s="97" t="s">
        <v>330</v>
      </c>
      <c r="B414" s="95">
        <v>212</v>
      </c>
      <c r="C414" s="96">
        <v>400</v>
      </c>
      <c r="D414" s="96">
        <v>400</v>
      </c>
    </row>
    <row r="415" s="80" customFormat="1" ht="29.1" customHeight="1" spans="1:4">
      <c r="A415" s="97" t="s">
        <v>331</v>
      </c>
      <c r="B415" s="95">
        <v>160</v>
      </c>
      <c r="C415" s="96">
        <v>1300</v>
      </c>
      <c r="D415" s="96">
        <v>1300</v>
      </c>
    </row>
    <row r="416" s="80" customFormat="1" ht="29.1" customHeight="1" spans="1:4">
      <c r="A416" s="97" t="s">
        <v>332</v>
      </c>
      <c r="B416" s="95"/>
      <c r="C416" s="96"/>
      <c r="D416" s="96"/>
    </row>
    <row r="417" s="80" customFormat="1" ht="29.1" customHeight="1" spans="1:4">
      <c r="A417" s="97" t="s">
        <v>333</v>
      </c>
      <c r="B417" s="95"/>
      <c r="C417" s="96"/>
      <c r="D417" s="96">
        <v>441</v>
      </c>
    </row>
    <row r="418" s="80" customFormat="1" ht="29.1" customHeight="1" spans="1:4">
      <c r="A418" s="97" t="s">
        <v>334</v>
      </c>
      <c r="B418" s="95">
        <v>50</v>
      </c>
      <c r="C418" s="96">
        <v>100</v>
      </c>
      <c r="D418" s="96">
        <v>105</v>
      </c>
    </row>
    <row r="419" s="80" customFormat="1" ht="29.1" customHeight="1" spans="1:4">
      <c r="A419" s="97" t="s">
        <v>335</v>
      </c>
      <c r="B419" s="95"/>
      <c r="C419" s="96">
        <v>500</v>
      </c>
      <c r="D419" s="96">
        <v>1300</v>
      </c>
    </row>
    <row r="420" s="80" customFormat="1" ht="29.1" customHeight="1" spans="1:4">
      <c r="A420" s="97" t="s">
        <v>336</v>
      </c>
      <c r="B420" s="95">
        <v>400</v>
      </c>
      <c r="C420" s="96">
        <v>300</v>
      </c>
      <c r="D420" s="96">
        <v>300</v>
      </c>
    </row>
    <row r="421" s="80" customFormat="1" ht="29.1" customHeight="1" spans="1:4">
      <c r="A421" s="98" t="s">
        <v>337</v>
      </c>
      <c r="B421" s="93">
        <f>SUM(B422:B429)</f>
        <v>1147</v>
      </c>
      <c r="C421" s="93">
        <f>SUM(C422:C429)</f>
        <v>2503</v>
      </c>
      <c r="D421" s="93">
        <f>SUM(D422:D429)</f>
        <v>2565</v>
      </c>
    </row>
    <row r="422" s="80" customFormat="1" ht="29.1" customHeight="1" spans="1:4">
      <c r="A422" s="97" t="s">
        <v>58</v>
      </c>
      <c r="B422" s="95">
        <v>116</v>
      </c>
      <c r="C422" s="96">
        <v>160</v>
      </c>
      <c r="D422" s="96">
        <v>160</v>
      </c>
    </row>
    <row r="423" s="80" customFormat="1" ht="29.1" customHeight="1" spans="1:4">
      <c r="A423" s="97" t="s">
        <v>47</v>
      </c>
      <c r="B423" s="95">
        <v>8</v>
      </c>
      <c r="C423" s="96">
        <v>8</v>
      </c>
      <c r="D423" s="96">
        <v>8</v>
      </c>
    </row>
    <row r="424" s="80" customFormat="1" ht="29.1" customHeight="1" spans="1:4">
      <c r="A424" s="97" t="s">
        <v>48</v>
      </c>
      <c r="B424" s="95"/>
      <c r="C424" s="96"/>
      <c r="D424" s="96"/>
    </row>
    <row r="425" s="80" customFormat="1" ht="29.1" customHeight="1" spans="1:4">
      <c r="A425" s="97" t="s">
        <v>338</v>
      </c>
      <c r="B425" s="95"/>
      <c r="C425" s="96">
        <v>410</v>
      </c>
      <c r="D425" s="96">
        <v>420</v>
      </c>
    </row>
    <row r="426" s="80" customFormat="1" ht="29.1" customHeight="1" spans="1:4">
      <c r="A426" s="97" t="s">
        <v>339</v>
      </c>
      <c r="B426" s="95"/>
      <c r="C426" s="96">
        <v>100</v>
      </c>
      <c r="D426" s="96">
        <v>122</v>
      </c>
    </row>
    <row r="427" s="80" customFormat="1" ht="29.1" customHeight="1" spans="1:4">
      <c r="A427" s="97" t="s">
        <v>340</v>
      </c>
      <c r="B427" s="95"/>
      <c r="C427" s="96">
        <v>5</v>
      </c>
      <c r="D427" s="96">
        <v>5</v>
      </c>
    </row>
    <row r="428" s="80" customFormat="1" ht="29.1" customHeight="1" spans="1:4">
      <c r="A428" s="97" t="s">
        <v>341</v>
      </c>
      <c r="B428" s="95">
        <v>1020</v>
      </c>
      <c r="C428" s="96">
        <v>1690</v>
      </c>
      <c r="D428" s="96">
        <v>1700</v>
      </c>
    </row>
    <row r="429" s="80" customFormat="1" ht="29.1" customHeight="1" spans="1:4">
      <c r="A429" s="97" t="s">
        <v>342</v>
      </c>
      <c r="B429" s="95">
        <v>3</v>
      </c>
      <c r="C429" s="96">
        <v>130</v>
      </c>
      <c r="D429" s="96">
        <v>150</v>
      </c>
    </row>
    <row r="430" s="80" customFormat="1" ht="29.1" customHeight="1" spans="1:4">
      <c r="A430" s="98" t="s">
        <v>343</v>
      </c>
      <c r="B430" s="93">
        <f>SUM(B431:B434)</f>
        <v>0</v>
      </c>
      <c r="C430" s="93">
        <f>SUM(C431:C434)</f>
        <v>20</v>
      </c>
      <c r="D430" s="93">
        <f>SUM(D431:D434)</f>
        <v>92</v>
      </c>
    </row>
    <row r="431" s="80" customFormat="1" ht="29.1" customHeight="1" spans="1:4">
      <c r="A431" s="97" t="s">
        <v>58</v>
      </c>
      <c r="B431" s="95"/>
      <c r="C431" s="96">
        <v>20</v>
      </c>
      <c r="D431" s="96">
        <v>24</v>
      </c>
    </row>
    <row r="432" s="80" customFormat="1" ht="29.1" customHeight="1" spans="1:4">
      <c r="A432" s="97" t="s">
        <v>47</v>
      </c>
      <c r="B432" s="95"/>
      <c r="C432" s="96"/>
      <c r="D432" s="96">
        <v>57</v>
      </c>
    </row>
    <row r="433" s="80" customFormat="1" ht="29.1" customHeight="1" spans="1:4">
      <c r="A433" s="97" t="s">
        <v>48</v>
      </c>
      <c r="B433" s="95"/>
      <c r="C433" s="96"/>
      <c r="D433" s="96"/>
    </row>
    <row r="434" s="80" customFormat="1" ht="29.1" customHeight="1" spans="1:4">
      <c r="A434" s="97" t="s">
        <v>344</v>
      </c>
      <c r="B434" s="95"/>
      <c r="C434" s="96"/>
      <c r="D434" s="96">
        <v>11</v>
      </c>
    </row>
    <row r="435" s="80" customFormat="1" ht="29.1" customHeight="1" spans="1:4">
      <c r="A435" s="98" t="s">
        <v>345</v>
      </c>
      <c r="B435" s="93">
        <f>SUM(B436:B437)</f>
        <v>8135</v>
      </c>
      <c r="C435" s="93">
        <f>SUM(C436:C437)</f>
        <v>9435</v>
      </c>
      <c r="D435" s="93">
        <f>SUM(D436:D437)</f>
        <v>10358</v>
      </c>
    </row>
    <row r="436" s="80" customFormat="1" ht="29.1" customHeight="1" spans="1:4">
      <c r="A436" s="97" t="s">
        <v>346</v>
      </c>
      <c r="B436" s="95">
        <v>658</v>
      </c>
      <c r="C436" s="96">
        <v>658</v>
      </c>
      <c r="D436" s="96">
        <v>658</v>
      </c>
    </row>
    <row r="437" s="80" customFormat="1" ht="29.1" customHeight="1" spans="1:4">
      <c r="A437" s="97" t="s">
        <v>347</v>
      </c>
      <c r="B437" s="95">
        <v>7477</v>
      </c>
      <c r="C437" s="96">
        <v>8777</v>
      </c>
      <c r="D437" s="96">
        <v>9700</v>
      </c>
    </row>
    <row r="438" s="80" customFormat="1" ht="29.1" customHeight="1" spans="1:4">
      <c r="A438" s="98" t="s">
        <v>348</v>
      </c>
      <c r="B438" s="93">
        <f>B439+B440</f>
        <v>0</v>
      </c>
      <c r="C438" s="93">
        <f>C439+C440</f>
        <v>150</v>
      </c>
      <c r="D438" s="93">
        <f>D439+D440</f>
        <v>150</v>
      </c>
    </row>
    <row r="439" s="80" customFormat="1" ht="29.1" customHeight="1" spans="1:4">
      <c r="A439" s="97" t="s">
        <v>349</v>
      </c>
      <c r="B439" s="95"/>
      <c r="C439" s="96">
        <v>50</v>
      </c>
      <c r="D439" s="96">
        <v>50</v>
      </c>
    </row>
    <row r="440" s="80" customFormat="1" ht="29.1" customHeight="1" spans="1:4">
      <c r="A440" s="97" t="s">
        <v>350</v>
      </c>
      <c r="B440" s="95"/>
      <c r="C440" s="96">
        <v>100</v>
      </c>
      <c r="D440" s="96">
        <v>100</v>
      </c>
    </row>
    <row r="441" s="80" customFormat="1" ht="29.1" customHeight="1" spans="1:4">
      <c r="A441" s="98" t="s">
        <v>351</v>
      </c>
      <c r="B441" s="93">
        <f>SUM(B442:B443)</f>
        <v>2200</v>
      </c>
      <c r="C441" s="93">
        <f>SUM(C442:C443)</f>
        <v>1010</v>
      </c>
      <c r="D441" s="93">
        <f>SUM(D442:D443)</f>
        <v>1010</v>
      </c>
    </row>
    <row r="442" s="80" customFormat="1" ht="29.1" customHeight="1" spans="1:4">
      <c r="A442" s="97" t="s">
        <v>352</v>
      </c>
      <c r="B442" s="95"/>
      <c r="C442" s="96">
        <v>110</v>
      </c>
      <c r="D442" s="96">
        <v>110</v>
      </c>
    </row>
    <row r="443" s="80" customFormat="1" ht="29.1" customHeight="1" spans="1:4">
      <c r="A443" s="97" t="s">
        <v>353</v>
      </c>
      <c r="B443" s="95">
        <v>2200</v>
      </c>
      <c r="C443" s="96">
        <v>900</v>
      </c>
      <c r="D443" s="96">
        <v>900</v>
      </c>
    </row>
    <row r="444" s="80" customFormat="1" ht="29.1" customHeight="1" spans="1:4">
      <c r="A444" s="98" t="s">
        <v>354</v>
      </c>
      <c r="B444" s="93">
        <f>SUM(B445:B446)</f>
        <v>100</v>
      </c>
      <c r="C444" s="93">
        <f>SUM(C445:C446)</f>
        <v>228</v>
      </c>
      <c r="D444" s="93">
        <f>SUM(D445:D446)</f>
        <v>228</v>
      </c>
    </row>
    <row r="445" s="80" customFormat="1" ht="29.1" customHeight="1" spans="1:4">
      <c r="A445" s="97" t="s">
        <v>355</v>
      </c>
      <c r="B445" s="95">
        <v>30</v>
      </c>
      <c r="C445" s="96"/>
      <c r="D445" s="96"/>
    </row>
    <row r="446" s="80" customFormat="1" ht="29.1" customHeight="1" spans="1:4">
      <c r="A446" s="97" t="s">
        <v>356</v>
      </c>
      <c r="B446" s="95">
        <v>70</v>
      </c>
      <c r="C446" s="96">
        <v>228</v>
      </c>
      <c r="D446" s="96">
        <v>228</v>
      </c>
    </row>
    <row r="447" s="80" customFormat="1" ht="29.1" customHeight="1" spans="1:4">
      <c r="A447" s="98" t="s">
        <v>357</v>
      </c>
      <c r="B447" s="93">
        <f>SUM(B448:B450)</f>
        <v>5600</v>
      </c>
      <c r="C447" s="93">
        <f>SUM(C448:C450)</f>
        <v>5600</v>
      </c>
      <c r="D447" s="93">
        <f>SUM(D448:D450)</f>
        <v>6490</v>
      </c>
    </row>
    <row r="448" s="80" customFormat="1" ht="29.1" customHeight="1" spans="1:4">
      <c r="A448" s="97" t="s">
        <v>358</v>
      </c>
      <c r="B448" s="95"/>
      <c r="C448" s="96"/>
      <c r="D448" s="96"/>
    </row>
    <row r="449" s="80" customFormat="1" ht="29.1" customHeight="1" spans="1:4">
      <c r="A449" s="97" t="s">
        <v>359</v>
      </c>
      <c r="B449" s="95">
        <v>5600</v>
      </c>
      <c r="C449" s="96">
        <v>5600</v>
      </c>
      <c r="D449" s="96">
        <v>6490</v>
      </c>
    </row>
    <row r="450" s="80" customFormat="1" ht="29.1" customHeight="1" spans="1:4">
      <c r="A450" s="97" t="s">
        <v>360</v>
      </c>
      <c r="B450" s="95"/>
      <c r="C450" s="96"/>
      <c r="D450" s="96"/>
    </row>
    <row r="451" s="80" customFormat="1" ht="29.1" customHeight="1" spans="1:4">
      <c r="A451" s="98" t="s">
        <v>361</v>
      </c>
      <c r="B451" s="93">
        <f>SUM(B452:B458)</f>
        <v>125</v>
      </c>
      <c r="C451" s="93">
        <f>SUM(C452:C458)</f>
        <v>330</v>
      </c>
      <c r="D451" s="93">
        <f>SUM(D452:D458)</f>
        <v>475</v>
      </c>
    </row>
    <row r="452" s="80" customFormat="1" ht="29.1" customHeight="1" spans="1:4">
      <c r="A452" s="97" t="s">
        <v>58</v>
      </c>
      <c r="B452" s="95">
        <v>60</v>
      </c>
      <c r="C452" s="96">
        <v>130</v>
      </c>
      <c r="D452" s="96">
        <v>130</v>
      </c>
    </row>
    <row r="453" s="80" customFormat="1" ht="29.1" customHeight="1" spans="1:4">
      <c r="A453" s="97" t="s">
        <v>47</v>
      </c>
      <c r="B453" s="95"/>
      <c r="C453" s="96"/>
      <c r="D453" s="96">
        <v>95</v>
      </c>
    </row>
    <row r="454" s="80" customFormat="1" ht="29.1" customHeight="1" spans="1:4">
      <c r="A454" s="97" t="s">
        <v>48</v>
      </c>
      <c r="B454" s="95"/>
      <c r="C454" s="96"/>
      <c r="D454" s="96"/>
    </row>
    <row r="455" s="80" customFormat="1" ht="29.1" customHeight="1" spans="1:4">
      <c r="A455" s="97" t="s">
        <v>362</v>
      </c>
      <c r="B455" s="95"/>
      <c r="C455" s="96">
        <v>80</v>
      </c>
      <c r="D455" s="96">
        <v>80</v>
      </c>
    </row>
    <row r="456" s="80" customFormat="1" ht="29.1" customHeight="1" spans="1:4">
      <c r="A456" s="97" t="s">
        <v>363</v>
      </c>
      <c r="B456" s="95"/>
      <c r="C456" s="96"/>
      <c r="D456" s="96"/>
    </row>
    <row r="457" s="80" customFormat="1" ht="29.1" customHeight="1" spans="1:4">
      <c r="A457" s="97" t="s">
        <v>55</v>
      </c>
      <c r="B457" s="95">
        <v>65</v>
      </c>
      <c r="C457" s="96">
        <v>120</v>
      </c>
      <c r="D457" s="96">
        <v>120</v>
      </c>
    </row>
    <row r="458" s="80" customFormat="1" ht="29.1" customHeight="1" spans="1:4">
      <c r="A458" s="97" t="s">
        <v>364</v>
      </c>
      <c r="B458" s="95"/>
      <c r="C458" s="96"/>
      <c r="D458" s="96">
        <v>50</v>
      </c>
    </row>
    <row r="459" s="80" customFormat="1" ht="29.1" customHeight="1" spans="1:4">
      <c r="A459" s="98" t="s">
        <v>365</v>
      </c>
      <c r="B459" s="93">
        <f>SUM(B460:B461)</f>
        <v>378</v>
      </c>
      <c r="C459" s="93">
        <f>SUM(C460:C461)</f>
        <v>70</v>
      </c>
      <c r="D459" s="93">
        <f>SUM(D460:D461)</f>
        <v>70</v>
      </c>
    </row>
    <row r="460" s="80" customFormat="1" ht="29.1" customHeight="1" spans="1:4">
      <c r="A460" s="97" t="s">
        <v>366</v>
      </c>
      <c r="B460" s="95">
        <v>78</v>
      </c>
      <c r="C460" s="96">
        <v>70</v>
      </c>
      <c r="D460" s="96">
        <v>70</v>
      </c>
    </row>
    <row r="461" s="80" customFormat="1" ht="29.1" customHeight="1" spans="1:4">
      <c r="A461" s="97" t="s">
        <v>367</v>
      </c>
      <c r="B461" s="95">
        <v>300</v>
      </c>
      <c r="C461" s="96"/>
      <c r="D461" s="96"/>
    </row>
    <row r="462" s="80" customFormat="1" ht="29.1" customHeight="1" spans="1:4">
      <c r="A462" s="98" t="s">
        <v>368</v>
      </c>
      <c r="B462" s="93">
        <f>B463</f>
        <v>0</v>
      </c>
      <c r="C462" s="93">
        <f>C463</f>
        <v>0</v>
      </c>
      <c r="D462" s="93">
        <f>D463</f>
        <v>3744</v>
      </c>
    </row>
    <row r="463" s="80" customFormat="1" ht="29.1" customHeight="1" spans="1:4">
      <c r="A463" s="97" t="s">
        <v>369</v>
      </c>
      <c r="B463" s="95"/>
      <c r="C463" s="96"/>
      <c r="D463" s="96">
        <v>3744</v>
      </c>
    </row>
    <row r="464" s="80" customFormat="1" ht="29.1" customHeight="1" spans="1:4">
      <c r="A464" s="101" t="s">
        <v>370</v>
      </c>
      <c r="B464" s="93">
        <f>B465+B470+B485+B489+B508+B513+B517+B521+B524+B501+B504+B533</f>
        <v>21968</v>
      </c>
      <c r="C464" s="93">
        <f>C465+C470+C485+C489+C508+C513+C517+C521+C524+C501+C504+C533</f>
        <v>25744</v>
      </c>
      <c r="D464" s="93">
        <f>D465+D470+D485+D489+D508+D513+D517+D521+D524+D501+D504+D533</f>
        <v>45799</v>
      </c>
    </row>
    <row r="465" s="80" customFormat="1" ht="29.1" customHeight="1" spans="1:4">
      <c r="A465" s="92" t="s">
        <v>371</v>
      </c>
      <c r="B465" s="93">
        <f>SUM(B466:B469)</f>
        <v>1262</v>
      </c>
      <c r="C465" s="93">
        <f>SUM(C466:C469)</f>
        <v>768</v>
      </c>
      <c r="D465" s="93">
        <f>SUM(D466:D469)</f>
        <v>788</v>
      </c>
    </row>
    <row r="466" s="80" customFormat="1" ht="29.1" customHeight="1" spans="1:4">
      <c r="A466" s="97" t="s">
        <v>58</v>
      </c>
      <c r="B466" s="95">
        <v>1081</v>
      </c>
      <c r="C466" s="96">
        <v>650</v>
      </c>
      <c r="D466" s="96">
        <v>650</v>
      </c>
    </row>
    <row r="467" s="80" customFormat="1" ht="29.1" customHeight="1" spans="1:4">
      <c r="A467" s="97" t="s">
        <v>47</v>
      </c>
      <c r="B467" s="95">
        <v>181</v>
      </c>
      <c r="C467" s="96">
        <v>118</v>
      </c>
      <c r="D467" s="96">
        <v>118</v>
      </c>
    </row>
    <row r="468" s="80" customFormat="1" ht="29.1" customHeight="1" spans="1:4">
      <c r="A468" s="97" t="s">
        <v>48</v>
      </c>
      <c r="B468" s="95"/>
      <c r="C468" s="96"/>
      <c r="D468" s="96"/>
    </row>
    <row r="469" s="80" customFormat="1" ht="29.1" customHeight="1" spans="1:4">
      <c r="A469" s="97" t="s">
        <v>372</v>
      </c>
      <c r="B469" s="95">
        <v>0</v>
      </c>
      <c r="C469" s="96"/>
      <c r="D469" s="96">
        <v>20</v>
      </c>
    </row>
    <row r="470" s="80" customFormat="1" ht="29.1" customHeight="1" spans="1:4">
      <c r="A470" s="98" t="s">
        <v>373</v>
      </c>
      <c r="B470" s="93">
        <f>SUM(B471:B484)</f>
        <v>1166</v>
      </c>
      <c r="C470" s="93">
        <f>SUM(C471:C484)</f>
        <v>1035</v>
      </c>
      <c r="D470" s="93">
        <f>SUM(D471:D484)</f>
        <v>1035</v>
      </c>
    </row>
    <row r="471" s="80" customFormat="1" ht="29.1" customHeight="1" spans="1:4">
      <c r="A471" s="97" t="s">
        <v>374</v>
      </c>
      <c r="B471" s="95">
        <v>825</v>
      </c>
      <c r="C471" s="96">
        <v>735</v>
      </c>
      <c r="D471" s="96">
        <v>735</v>
      </c>
    </row>
    <row r="472" s="80" customFormat="1" ht="29.1" customHeight="1" spans="1:4">
      <c r="A472" s="97" t="s">
        <v>375</v>
      </c>
      <c r="B472" s="95">
        <v>341</v>
      </c>
      <c r="C472" s="96">
        <v>300</v>
      </c>
      <c r="D472" s="96">
        <v>300</v>
      </c>
    </row>
    <row r="473" s="80" customFormat="1" ht="29.1" customHeight="1" spans="1:4">
      <c r="A473" s="97" t="s">
        <v>376</v>
      </c>
      <c r="B473" s="95"/>
      <c r="C473" s="96"/>
      <c r="D473" s="96"/>
    </row>
    <row r="474" s="80" customFormat="1" ht="29.1" customHeight="1" spans="1:4">
      <c r="A474" s="97" t="s">
        <v>377</v>
      </c>
      <c r="B474" s="103"/>
      <c r="C474" s="96"/>
      <c r="D474" s="96"/>
    </row>
    <row r="475" s="80" customFormat="1" ht="29.1" customHeight="1" spans="1:4">
      <c r="A475" s="97" t="s">
        <v>378</v>
      </c>
      <c r="B475" s="103"/>
      <c r="C475" s="96"/>
      <c r="D475" s="96"/>
    </row>
    <row r="476" s="80" customFormat="1" ht="29.1" customHeight="1" spans="1:4">
      <c r="A476" s="97" t="s">
        <v>379</v>
      </c>
      <c r="B476" s="103"/>
      <c r="C476" s="96"/>
      <c r="D476" s="96"/>
    </row>
    <row r="477" s="80" customFormat="1" ht="29.1" customHeight="1" spans="1:4">
      <c r="A477" s="97" t="s">
        <v>380</v>
      </c>
      <c r="B477" s="103"/>
      <c r="C477" s="96"/>
      <c r="D477" s="96"/>
    </row>
    <row r="478" s="80" customFormat="1" ht="29.1" customHeight="1" spans="1:4">
      <c r="A478" s="97" t="s">
        <v>381</v>
      </c>
      <c r="B478" s="103"/>
      <c r="C478" s="96"/>
      <c r="D478" s="96"/>
    </row>
    <row r="479" s="80" customFormat="1" ht="29.1" customHeight="1" spans="1:4">
      <c r="A479" s="97" t="s">
        <v>382</v>
      </c>
      <c r="B479" s="103"/>
      <c r="C479" s="96"/>
      <c r="D479" s="96"/>
    </row>
    <row r="480" s="80" customFormat="1" ht="29.1" customHeight="1" spans="1:4">
      <c r="A480" s="97" t="s">
        <v>383</v>
      </c>
      <c r="B480" s="103"/>
      <c r="C480" s="96"/>
      <c r="D480" s="96"/>
    </row>
    <row r="481" s="80" customFormat="1" ht="29.1" customHeight="1" spans="1:4">
      <c r="A481" s="97" t="s">
        <v>384</v>
      </c>
      <c r="B481" s="103"/>
      <c r="C481" s="96"/>
      <c r="D481" s="96"/>
    </row>
    <row r="482" s="80" customFormat="1" ht="29.1" customHeight="1" spans="1:4">
      <c r="A482" s="97" t="s">
        <v>385</v>
      </c>
      <c r="B482" s="103"/>
      <c r="C482" s="96"/>
      <c r="D482" s="96"/>
    </row>
    <row r="483" s="80" customFormat="1" ht="29.1" customHeight="1" spans="1:4">
      <c r="A483" s="97" t="s">
        <v>386</v>
      </c>
      <c r="B483" s="103"/>
      <c r="C483" s="96"/>
      <c r="D483" s="96"/>
    </row>
    <row r="484" s="80" customFormat="1" ht="29.1" customHeight="1" spans="1:4">
      <c r="A484" s="97" t="s">
        <v>387</v>
      </c>
      <c r="B484" s="103"/>
      <c r="C484" s="96"/>
      <c r="D484" s="96"/>
    </row>
    <row r="485" s="80" customFormat="1" ht="29.1" customHeight="1" spans="1:4">
      <c r="A485" s="98" t="s">
        <v>388</v>
      </c>
      <c r="B485" s="93">
        <f>SUM(B486:B488)</f>
        <v>2768</v>
      </c>
      <c r="C485" s="93">
        <f>SUM(C486:C488)</f>
        <v>3299</v>
      </c>
      <c r="D485" s="93">
        <f>SUM(D486:D488)</f>
        <v>5080</v>
      </c>
    </row>
    <row r="486" s="80" customFormat="1" ht="29.1" customHeight="1" spans="1:4">
      <c r="A486" s="97" t="s">
        <v>389</v>
      </c>
      <c r="B486" s="95">
        <v>88</v>
      </c>
      <c r="C486" s="96">
        <v>243</v>
      </c>
      <c r="D486" s="96">
        <v>330</v>
      </c>
    </row>
    <row r="487" s="80" customFormat="1" ht="29.1" customHeight="1" spans="1:4">
      <c r="A487" s="97" t="s">
        <v>390</v>
      </c>
      <c r="B487" s="95">
        <v>1700</v>
      </c>
      <c r="C487" s="96">
        <v>2056</v>
      </c>
      <c r="D487" s="96">
        <v>3550</v>
      </c>
    </row>
    <row r="488" s="80" customFormat="1" ht="29.1" customHeight="1" spans="1:4">
      <c r="A488" s="97" t="s">
        <v>391</v>
      </c>
      <c r="B488" s="95">
        <v>980</v>
      </c>
      <c r="C488" s="96">
        <v>1000</v>
      </c>
      <c r="D488" s="96">
        <v>1200</v>
      </c>
    </row>
    <row r="489" s="80" customFormat="1" ht="29.1" customHeight="1" spans="1:4">
      <c r="A489" s="98" t="s">
        <v>392</v>
      </c>
      <c r="B489" s="93">
        <f>SUM(B490:B500)</f>
        <v>8182</v>
      </c>
      <c r="C489" s="93">
        <f>SUM(C490:C500)</f>
        <v>11394</v>
      </c>
      <c r="D489" s="93">
        <f>SUM(D490:D500)</f>
        <v>27169</v>
      </c>
    </row>
    <row r="490" s="80" customFormat="1" ht="29.1" customHeight="1" spans="1:4">
      <c r="A490" s="97" t="s">
        <v>393</v>
      </c>
      <c r="B490" s="95">
        <v>176</v>
      </c>
      <c r="C490" s="96">
        <v>486</v>
      </c>
      <c r="D490" s="96">
        <v>550</v>
      </c>
    </row>
    <row r="491" s="80" customFormat="1" ht="29.1" customHeight="1" spans="1:4">
      <c r="A491" s="97" t="s">
        <v>394</v>
      </c>
      <c r="B491" s="95">
        <v>57</v>
      </c>
      <c r="C491" s="96">
        <v>94</v>
      </c>
      <c r="D491" s="96">
        <v>110</v>
      </c>
    </row>
    <row r="492" s="80" customFormat="1" ht="29.1" customHeight="1" spans="1:4">
      <c r="A492" s="97" t="s">
        <v>395</v>
      </c>
      <c r="B492" s="95">
        <v>249</v>
      </c>
      <c r="C492" s="96">
        <v>388</v>
      </c>
      <c r="D492" s="96">
        <v>425</v>
      </c>
    </row>
    <row r="493" s="80" customFormat="1" ht="29.1" customHeight="1" spans="1:4">
      <c r="A493" s="97" t="s">
        <v>396</v>
      </c>
      <c r="B493" s="95"/>
      <c r="C493" s="96"/>
      <c r="D493" s="96"/>
    </row>
    <row r="494" s="80" customFormat="1" ht="29.1" customHeight="1" spans="1:4">
      <c r="A494" s="97" t="s">
        <v>397</v>
      </c>
      <c r="B494" s="95"/>
      <c r="C494" s="96"/>
      <c r="D494" s="96"/>
    </row>
    <row r="495" s="80" customFormat="1" ht="29.1" customHeight="1" spans="1:4">
      <c r="A495" s="97" t="s">
        <v>398</v>
      </c>
      <c r="B495" s="95"/>
      <c r="C495" s="96"/>
      <c r="D495" s="96"/>
    </row>
    <row r="496" s="80" customFormat="1" ht="29.1" customHeight="1" spans="1:4">
      <c r="A496" s="97" t="s">
        <v>399</v>
      </c>
      <c r="B496" s="95"/>
      <c r="C496" s="96"/>
      <c r="D496" s="96"/>
    </row>
    <row r="497" s="80" customFormat="1" ht="29.1" customHeight="1" spans="1:4">
      <c r="A497" s="97" t="s">
        <v>400</v>
      </c>
      <c r="B497" s="95">
        <v>3200</v>
      </c>
      <c r="C497" s="96">
        <v>5206</v>
      </c>
      <c r="D497" s="96">
        <v>7000</v>
      </c>
    </row>
    <row r="498" s="80" customFormat="1" ht="29.1" customHeight="1" spans="1:4">
      <c r="A498" s="97" t="s">
        <v>401</v>
      </c>
      <c r="B498" s="95"/>
      <c r="C498" s="96">
        <v>320</v>
      </c>
      <c r="D498" s="96">
        <v>487</v>
      </c>
    </row>
    <row r="499" s="80" customFormat="1" ht="29.1" customHeight="1" spans="1:4">
      <c r="A499" s="97" t="s">
        <v>402</v>
      </c>
      <c r="B499" s="95">
        <v>4500</v>
      </c>
      <c r="C499" s="96">
        <v>4900</v>
      </c>
      <c r="D499" s="96">
        <v>18565</v>
      </c>
    </row>
    <row r="500" s="80" customFormat="1" ht="29.1" customHeight="1" spans="1:4">
      <c r="A500" s="97" t="s">
        <v>403</v>
      </c>
      <c r="B500" s="95"/>
      <c r="C500" s="96"/>
      <c r="D500" s="96">
        <v>32</v>
      </c>
    </row>
    <row r="501" s="80" customFormat="1" ht="29.1" customHeight="1" spans="1:4">
      <c r="A501" s="98" t="s">
        <v>404</v>
      </c>
      <c r="B501" s="93">
        <f>B502+B503</f>
        <v>0</v>
      </c>
      <c r="C501" s="93">
        <f>C502+C503</f>
        <v>285</v>
      </c>
      <c r="D501" s="93">
        <f>D502+D503</f>
        <v>285</v>
      </c>
    </row>
    <row r="502" s="80" customFormat="1" ht="29.1" customHeight="1" spans="1:4">
      <c r="A502" s="97" t="s">
        <v>405</v>
      </c>
      <c r="B502" s="95"/>
      <c r="C502" s="96">
        <v>220</v>
      </c>
      <c r="D502" s="96">
        <v>220</v>
      </c>
    </row>
    <row r="503" s="80" customFormat="1" ht="29.1" customHeight="1" spans="1:4">
      <c r="A503" s="97" t="s">
        <v>406</v>
      </c>
      <c r="B503" s="95"/>
      <c r="C503" s="96">
        <v>65</v>
      </c>
      <c r="D503" s="96">
        <v>65</v>
      </c>
    </row>
    <row r="504" s="80" customFormat="1" ht="29.1" customHeight="1" spans="1:4">
      <c r="A504" s="98" t="s">
        <v>407</v>
      </c>
      <c r="B504" s="93">
        <f>SUM(B505:B507)</f>
        <v>0</v>
      </c>
      <c r="C504" s="93">
        <f>SUM(C505:C507)</f>
        <v>1007</v>
      </c>
      <c r="D504" s="93">
        <f>SUM(D505:D507)</f>
        <v>2290</v>
      </c>
    </row>
    <row r="505" s="80" customFormat="1" ht="29.1" customHeight="1" spans="1:4">
      <c r="A505" s="97" t="s">
        <v>408</v>
      </c>
      <c r="B505" s="95"/>
      <c r="C505" s="96"/>
      <c r="D505" s="96"/>
    </row>
    <row r="506" s="80" customFormat="1" ht="29.1" customHeight="1" spans="1:4">
      <c r="A506" s="97" t="s">
        <v>409</v>
      </c>
      <c r="B506" s="95"/>
      <c r="C506" s="96">
        <v>1007</v>
      </c>
      <c r="D506" s="96">
        <v>2290</v>
      </c>
    </row>
    <row r="507" s="80" customFormat="1" ht="29.1" customHeight="1" spans="1:4">
      <c r="A507" s="97" t="s">
        <v>410</v>
      </c>
      <c r="B507" s="95"/>
      <c r="C507" s="96"/>
      <c r="D507" s="96"/>
    </row>
    <row r="508" s="80" customFormat="1" ht="29.1" customHeight="1" spans="1:4">
      <c r="A508" s="98" t="s">
        <v>411</v>
      </c>
      <c r="B508" s="93">
        <f>SUM(B509:B512)</f>
        <v>5537</v>
      </c>
      <c r="C508" s="93">
        <f>SUM(C509:C512)</f>
        <v>5658</v>
      </c>
      <c r="D508" s="93">
        <f>SUM(D509:D512)</f>
        <v>5740</v>
      </c>
    </row>
    <row r="509" s="80" customFormat="1" ht="29.1" customHeight="1" spans="1:4">
      <c r="A509" s="97" t="s">
        <v>412</v>
      </c>
      <c r="B509" s="95">
        <v>2272</v>
      </c>
      <c r="C509" s="96">
        <v>2311</v>
      </c>
      <c r="D509" s="96">
        <v>2350</v>
      </c>
    </row>
    <row r="510" s="80" customFormat="1" ht="29.1" customHeight="1" spans="1:4">
      <c r="A510" s="97" t="s">
        <v>413</v>
      </c>
      <c r="B510" s="95">
        <v>3265</v>
      </c>
      <c r="C510" s="96">
        <v>3347</v>
      </c>
      <c r="D510" s="96">
        <v>3360</v>
      </c>
    </row>
    <row r="511" s="80" customFormat="1" ht="29.1" customHeight="1" spans="1:4">
      <c r="A511" s="97" t="s">
        <v>414</v>
      </c>
      <c r="B511" s="95"/>
      <c r="C511" s="96"/>
      <c r="D511" s="96"/>
    </row>
    <row r="512" s="80" customFormat="1" ht="29.1" customHeight="1" spans="1:4">
      <c r="A512" s="97" t="s">
        <v>415</v>
      </c>
      <c r="B512" s="95"/>
      <c r="C512" s="96"/>
      <c r="D512" s="96">
        <v>30</v>
      </c>
    </row>
    <row r="513" s="80" customFormat="1" ht="29.1" customHeight="1" spans="1:4">
      <c r="A513" s="98" t="s">
        <v>416</v>
      </c>
      <c r="B513" s="93">
        <f>SUM(B514:B516)</f>
        <v>1600</v>
      </c>
      <c r="C513" s="93">
        <f>SUM(C514:C516)</f>
        <v>300</v>
      </c>
      <c r="D513" s="93">
        <f>SUM(D514:D516)</f>
        <v>300</v>
      </c>
    </row>
    <row r="514" s="80" customFormat="1" ht="29.1" customHeight="1" spans="1:4">
      <c r="A514" s="97" t="s">
        <v>417</v>
      </c>
      <c r="B514" s="95"/>
      <c r="C514" s="96">
        <v>300</v>
      </c>
      <c r="D514" s="96">
        <v>300</v>
      </c>
    </row>
    <row r="515" s="80" customFormat="1" ht="29.1" customHeight="1" spans="1:4">
      <c r="A515" s="97" t="s">
        <v>418</v>
      </c>
      <c r="B515" s="95">
        <v>1600</v>
      </c>
      <c r="C515" s="96"/>
      <c r="D515" s="96"/>
    </row>
    <row r="516" s="80" customFormat="1" ht="29.1" customHeight="1" spans="1:4">
      <c r="A516" s="97" t="s">
        <v>419</v>
      </c>
      <c r="B516" s="95"/>
      <c r="C516" s="96"/>
      <c r="D516" s="96"/>
    </row>
    <row r="517" s="80" customFormat="1" ht="29.1" customHeight="1" spans="1:4">
      <c r="A517" s="98" t="s">
        <v>420</v>
      </c>
      <c r="B517" s="93">
        <f>SUM(B518:B520)</f>
        <v>960</v>
      </c>
      <c r="C517" s="93">
        <f>SUM(C518:C520)</f>
        <v>1206</v>
      </c>
      <c r="D517" s="93">
        <f>SUM(D518:D520)</f>
        <v>1909</v>
      </c>
    </row>
    <row r="518" s="80" customFormat="1" ht="29.1" customHeight="1" spans="1:4">
      <c r="A518" s="97" t="s">
        <v>421</v>
      </c>
      <c r="B518" s="95">
        <v>960</v>
      </c>
      <c r="C518" s="96">
        <v>1206</v>
      </c>
      <c r="D518" s="96">
        <v>1909</v>
      </c>
    </row>
    <row r="519" s="80" customFormat="1" ht="29.1" customHeight="1" spans="1:4">
      <c r="A519" s="97" t="s">
        <v>422</v>
      </c>
      <c r="B519" s="95"/>
      <c r="C519" s="96"/>
      <c r="D519" s="96"/>
    </row>
    <row r="520" s="80" customFormat="1" ht="29.1" customHeight="1" spans="1:4">
      <c r="A520" s="97" t="s">
        <v>423</v>
      </c>
      <c r="B520" s="95"/>
      <c r="C520" s="96"/>
      <c r="D520" s="96"/>
    </row>
    <row r="521" s="80" customFormat="1" ht="29.1" customHeight="1" spans="1:4">
      <c r="A521" s="98" t="s">
        <v>424</v>
      </c>
      <c r="B521" s="93">
        <f>SUM(B522:B523)</f>
        <v>200</v>
      </c>
      <c r="C521" s="93">
        <f>SUM(C522:C523)</f>
        <v>302</v>
      </c>
      <c r="D521" s="93">
        <f>SUM(D522:D523)</f>
        <v>307</v>
      </c>
    </row>
    <row r="522" s="80" customFormat="1" ht="29.1" customHeight="1" spans="1:4">
      <c r="A522" s="97" t="s">
        <v>425</v>
      </c>
      <c r="B522" s="95">
        <v>200</v>
      </c>
      <c r="C522" s="95">
        <v>302</v>
      </c>
      <c r="D522" s="95">
        <v>307</v>
      </c>
    </row>
    <row r="523" s="80" customFormat="1" ht="29.1" customHeight="1" spans="1:4">
      <c r="A523" s="97" t="s">
        <v>426</v>
      </c>
      <c r="B523" s="95"/>
      <c r="C523" s="96"/>
      <c r="D523" s="96"/>
    </row>
    <row r="524" s="80" customFormat="1" ht="29.1" customHeight="1" spans="1:4">
      <c r="A524" s="98" t="s">
        <v>427</v>
      </c>
      <c r="B524" s="93">
        <f>SUM(B525:B532)</f>
        <v>293</v>
      </c>
      <c r="C524" s="93">
        <f>SUM(C525:C532)</f>
        <v>490</v>
      </c>
      <c r="D524" s="93">
        <f>SUM(D525:D532)</f>
        <v>721</v>
      </c>
    </row>
    <row r="525" s="80" customFormat="1" ht="29.1" customHeight="1" spans="1:4">
      <c r="A525" s="97" t="s">
        <v>58</v>
      </c>
      <c r="B525" s="95">
        <v>253</v>
      </c>
      <c r="C525" s="96">
        <v>443</v>
      </c>
      <c r="D525" s="96">
        <v>465</v>
      </c>
    </row>
    <row r="526" s="80" customFormat="1" ht="29.1" customHeight="1" spans="1:4">
      <c r="A526" s="97" t="s">
        <v>47</v>
      </c>
      <c r="B526" s="95">
        <v>13</v>
      </c>
      <c r="C526" s="96">
        <v>13</v>
      </c>
      <c r="D526" s="96">
        <v>26</v>
      </c>
    </row>
    <row r="527" s="80" customFormat="1" ht="29.1" customHeight="1" spans="1:4">
      <c r="A527" s="97" t="s">
        <v>48</v>
      </c>
      <c r="B527" s="95"/>
      <c r="C527" s="96"/>
      <c r="D527" s="96"/>
    </row>
    <row r="528" s="80" customFormat="1" ht="29.1" customHeight="1" spans="1:4">
      <c r="A528" s="97" t="s">
        <v>88</v>
      </c>
      <c r="B528" s="95"/>
      <c r="C528" s="96"/>
      <c r="D528" s="96">
        <v>90</v>
      </c>
    </row>
    <row r="529" s="80" customFormat="1" ht="29.1" customHeight="1" spans="1:4">
      <c r="A529" s="97" t="s">
        <v>428</v>
      </c>
      <c r="B529" s="95"/>
      <c r="C529" s="96"/>
      <c r="D529" s="96">
        <v>20</v>
      </c>
    </row>
    <row r="530" s="80" customFormat="1" ht="29.1" customHeight="1" spans="1:4">
      <c r="A530" s="97" t="s">
        <v>429</v>
      </c>
      <c r="B530" s="95"/>
      <c r="C530" s="96"/>
      <c r="D530" s="96">
        <v>15</v>
      </c>
    </row>
    <row r="531" s="80" customFormat="1" ht="29.1" customHeight="1" spans="1:4">
      <c r="A531" s="97" t="s">
        <v>55</v>
      </c>
      <c r="B531" s="95">
        <v>27</v>
      </c>
      <c r="C531" s="96">
        <v>34</v>
      </c>
      <c r="D531" s="96">
        <v>40</v>
      </c>
    </row>
    <row r="532" s="80" customFormat="1" ht="29.1" customHeight="1" spans="1:4">
      <c r="A532" s="97" t="s">
        <v>430</v>
      </c>
      <c r="B532" s="95"/>
      <c r="C532" s="96"/>
      <c r="D532" s="96">
        <v>65</v>
      </c>
    </row>
    <row r="533" s="80" customFormat="1" ht="29.1" customHeight="1" spans="1:4">
      <c r="A533" s="98" t="s">
        <v>431</v>
      </c>
      <c r="B533" s="93">
        <f>B534</f>
        <v>0</v>
      </c>
      <c r="C533" s="93">
        <f>C534</f>
        <v>0</v>
      </c>
      <c r="D533" s="93">
        <f>D534</f>
        <v>175</v>
      </c>
    </row>
    <row r="534" s="80" customFormat="1" ht="29.1" customHeight="1" spans="1:4">
      <c r="A534" s="97" t="s">
        <v>432</v>
      </c>
      <c r="B534" s="95"/>
      <c r="C534" s="96"/>
      <c r="D534" s="96">
        <v>175</v>
      </c>
    </row>
    <row r="535" s="80" customFormat="1" ht="29.1" customHeight="1" spans="1:4">
      <c r="A535" s="101" t="s">
        <v>433</v>
      </c>
      <c r="B535" s="93">
        <f>B536+B546+B553</f>
        <v>121</v>
      </c>
      <c r="C535" s="93">
        <f>C536+C546+C553</f>
        <v>222</v>
      </c>
      <c r="D535" s="93">
        <f>D536+D546+D553</f>
        <v>3496</v>
      </c>
    </row>
    <row r="536" s="80" customFormat="1" ht="29.1" customHeight="1" spans="1:4">
      <c r="A536" s="92" t="s">
        <v>434</v>
      </c>
      <c r="B536" s="93">
        <f>SUM(B537:B545)</f>
        <v>121</v>
      </c>
      <c r="C536" s="93">
        <f>SUM(C537:C545)</f>
        <v>222</v>
      </c>
      <c r="D536" s="93">
        <f>SUM(D537:D545)</f>
        <v>319</v>
      </c>
    </row>
    <row r="537" s="80" customFormat="1" ht="29.1" customHeight="1" spans="1:4">
      <c r="A537" s="97" t="s">
        <v>58</v>
      </c>
      <c r="B537" s="95">
        <v>121</v>
      </c>
      <c r="C537" s="95">
        <v>207</v>
      </c>
      <c r="D537" s="95">
        <v>249</v>
      </c>
    </row>
    <row r="538" s="80" customFormat="1" ht="29.1" customHeight="1" spans="1:4">
      <c r="A538" s="97" t="s">
        <v>47</v>
      </c>
      <c r="B538" s="95"/>
      <c r="C538" s="96"/>
      <c r="D538" s="96">
        <v>60</v>
      </c>
    </row>
    <row r="539" s="80" customFormat="1" ht="29.1" customHeight="1" spans="1:4">
      <c r="A539" s="97" t="s">
        <v>48</v>
      </c>
      <c r="B539" s="95"/>
      <c r="C539" s="96"/>
      <c r="D539" s="96"/>
    </row>
    <row r="540" s="80" customFormat="1" ht="29.1" customHeight="1" spans="1:4">
      <c r="A540" s="97" t="s">
        <v>435</v>
      </c>
      <c r="B540" s="95"/>
      <c r="C540" s="96"/>
      <c r="D540" s="96"/>
    </row>
    <row r="541" s="80" customFormat="1" ht="29.1" customHeight="1" spans="1:4">
      <c r="A541" s="97" t="s">
        <v>436</v>
      </c>
      <c r="B541" s="95"/>
      <c r="C541" s="96"/>
      <c r="D541" s="96"/>
    </row>
    <row r="542" s="80" customFormat="1" ht="29.1" customHeight="1" spans="1:4">
      <c r="A542" s="97" t="s">
        <v>437</v>
      </c>
      <c r="B542" s="95"/>
      <c r="C542" s="96"/>
      <c r="D542" s="96"/>
    </row>
    <row r="543" s="80" customFormat="1" ht="29.1" customHeight="1" spans="1:4">
      <c r="A543" s="97" t="s">
        <v>438</v>
      </c>
      <c r="B543" s="95"/>
      <c r="C543" s="96"/>
      <c r="D543" s="96"/>
    </row>
    <row r="544" s="80" customFormat="1" ht="29.1" customHeight="1" spans="1:4">
      <c r="A544" s="97" t="s">
        <v>439</v>
      </c>
      <c r="B544" s="95"/>
      <c r="C544" s="96"/>
      <c r="D544" s="96"/>
    </row>
    <row r="545" s="80" customFormat="1" ht="29.1" customHeight="1" spans="1:4">
      <c r="A545" s="97" t="s">
        <v>440</v>
      </c>
      <c r="B545" s="95"/>
      <c r="C545" s="96">
        <v>15</v>
      </c>
      <c r="D545" s="96">
        <v>10</v>
      </c>
    </row>
    <row r="546" s="80" customFormat="1" ht="29.1" customHeight="1" spans="1:4">
      <c r="A546" s="98" t="s">
        <v>441</v>
      </c>
      <c r="B546" s="93">
        <f>SUM(B547:B552)</f>
        <v>0</v>
      </c>
      <c r="C546" s="93">
        <f>SUM(C547:C552)</f>
        <v>0</v>
      </c>
      <c r="D546" s="93">
        <f>SUM(D547:D552)</f>
        <v>104</v>
      </c>
    </row>
    <row r="547" s="80" customFormat="1" ht="29.1" customHeight="1" spans="1:4">
      <c r="A547" s="97" t="s">
        <v>442</v>
      </c>
      <c r="B547" s="95"/>
      <c r="C547" s="96"/>
      <c r="D547" s="96">
        <v>101</v>
      </c>
    </row>
    <row r="548" s="80" customFormat="1" ht="29.1" customHeight="1" spans="1:4">
      <c r="A548" s="97" t="s">
        <v>443</v>
      </c>
      <c r="B548" s="95"/>
      <c r="C548" s="96"/>
      <c r="D548" s="96"/>
    </row>
    <row r="549" s="80" customFormat="1" ht="29.1" customHeight="1" spans="1:4">
      <c r="A549" s="97" t="s">
        <v>444</v>
      </c>
      <c r="B549" s="95"/>
      <c r="C549" s="96"/>
      <c r="D549" s="96"/>
    </row>
    <row r="550" s="80" customFormat="1" ht="29.1" customHeight="1" spans="1:4">
      <c r="A550" s="97" t="s">
        <v>445</v>
      </c>
      <c r="B550" s="95"/>
      <c r="C550" s="96"/>
      <c r="D550" s="96"/>
    </row>
    <row r="551" s="80" customFormat="1" ht="29.1" customHeight="1" spans="1:4">
      <c r="A551" s="97" t="s">
        <v>446</v>
      </c>
      <c r="B551" s="95"/>
      <c r="C551" s="96"/>
      <c r="D551" s="96"/>
    </row>
    <row r="552" s="80" customFormat="1" ht="29.1" customHeight="1" spans="1:4">
      <c r="A552" s="97" t="s">
        <v>447</v>
      </c>
      <c r="B552" s="95"/>
      <c r="C552" s="96"/>
      <c r="D552" s="96">
        <v>3</v>
      </c>
    </row>
    <row r="553" s="80" customFormat="1" ht="29.1" customHeight="1" spans="1:4">
      <c r="A553" s="98" t="s">
        <v>448</v>
      </c>
      <c r="B553" s="93">
        <f>B554</f>
        <v>0</v>
      </c>
      <c r="C553" s="93">
        <f>C554</f>
        <v>0</v>
      </c>
      <c r="D553" s="93">
        <f>D554</f>
        <v>3073</v>
      </c>
    </row>
    <row r="554" s="80" customFormat="1" ht="29.1" customHeight="1" spans="1:4">
      <c r="A554" s="97" t="s">
        <v>449</v>
      </c>
      <c r="B554" s="95"/>
      <c r="C554" s="96"/>
      <c r="D554" s="96">
        <v>3073</v>
      </c>
    </row>
    <row r="555" s="80" customFormat="1" ht="29.1" customHeight="1" spans="1:4">
      <c r="A555" s="101" t="s">
        <v>450</v>
      </c>
      <c r="B555" s="93">
        <f>B556+B567+B569+B572+B574+B576</f>
        <v>9247</v>
      </c>
      <c r="C555" s="93">
        <f>C556+C567+C569+C572+C574+C576</f>
        <v>10846</v>
      </c>
      <c r="D555" s="93">
        <f>D556+D567+D569+D572+D574+D576</f>
        <v>18536</v>
      </c>
    </row>
    <row r="556" s="80" customFormat="1" ht="29.1" customHeight="1" spans="1:4">
      <c r="A556" s="92" t="s">
        <v>451</v>
      </c>
      <c r="B556" s="93">
        <f>SUM(B557:B566)</f>
        <v>766</v>
      </c>
      <c r="C556" s="93">
        <f>SUM(C557:C566)</f>
        <v>696</v>
      </c>
      <c r="D556" s="93">
        <f>SUM(D557:D566)</f>
        <v>831</v>
      </c>
    </row>
    <row r="557" s="80" customFormat="1" ht="29.1" customHeight="1" spans="1:4">
      <c r="A557" s="97" t="s">
        <v>58</v>
      </c>
      <c r="B557" s="95">
        <v>492</v>
      </c>
      <c r="C557" s="96">
        <v>390</v>
      </c>
      <c r="D557" s="96">
        <v>390</v>
      </c>
    </row>
    <row r="558" s="80" customFormat="1" ht="29.1" customHeight="1" spans="1:4">
      <c r="A558" s="97" t="s">
        <v>47</v>
      </c>
      <c r="B558" s="95">
        <v>21</v>
      </c>
      <c r="C558" s="96">
        <v>21</v>
      </c>
      <c r="D558" s="96">
        <v>21</v>
      </c>
    </row>
    <row r="559" s="80" customFormat="1" ht="29.1" customHeight="1" spans="1:4">
      <c r="A559" s="97" t="s">
        <v>48</v>
      </c>
      <c r="B559" s="95"/>
      <c r="C559" s="96"/>
      <c r="D559" s="96"/>
    </row>
    <row r="560" s="80" customFormat="1" ht="29.1" customHeight="1" spans="1:4">
      <c r="A560" s="97" t="s">
        <v>452</v>
      </c>
      <c r="B560" s="95">
        <v>53</v>
      </c>
      <c r="C560" s="96">
        <v>85</v>
      </c>
      <c r="D560" s="96">
        <v>85</v>
      </c>
    </row>
    <row r="561" s="80" customFormat="1" ht="29.1" customHeight="1" spans="1:4">
      <c r="A561" s="97" t="s">
        <v>453</v>
      </c>
      <c r="B561" s="95"/>
      <c r="C561" s="96"/>
      <c r="D561" s="96"/>
    </row>
    <row r="562" s="80" customFormat="1" ht="29.1" customHeight="1" spans="1:4">
      <c r="A562" s="97" t="s">
        <v>454</v>
      </c>
      <c r="B562" s="95"/>
      <c r="C562" s="96"/>
      <c r="D562" s="96"/>
    </row>
    <row r="563" s="80" customFormat="1" ht="29.1" customHeight="1" spans="1:4">
      <c r="A563" s="97" t="s">
        <v>455</v>
      </c>
      <c r="B563" s="95"/>
      <c r="C563" s="96"/>
      <c r="D563" s="96"/>
    </row>
    <row r="564" s="80" customFormat="1" ht="29.1" customHeight="1" spans="1:4">
      <c r="A564" s="97" t="s">
        <v>456</v>
      </c>
      <c r="B564" s="95"/>
      <c r="C564" s="96"/>
      <c r="D564" s="96">
        <v>25</v>
      </c>
    </row>
    <row r="565" s="80" customFormat="1" ht="29.1" customHeight="1" spans="1:4">
      <c r="A565" s="97" t="s">
        <v>457</v>
      </c>
      <c r="B565" s="95"/>
      <c r="C565" s="96"/>
      <c r="D565" s="96"/>
    </row>
    <row r="566" s="80" customFormat="1" ht="29.1" customHeight="1" spans="1:4">
      <c r="A566" s="97" t="s">
        <v>458</v>
      </c>
      <c r="B566" s="95">
        <v>200</v>
      </c>
      <c r="C566" s="96">
        <v>200</v>
      </c>
      <c r="D566" s="96">
        <v>310</v>
      </c>
    </row>
    <row r="567" s="80" customFormat="1" ht="29.1" customHeight="1" spans="1:4">
      <c r="A567" s="98" t="s">
        <v>459</v>
      </c>
      <c r="B567" s="93">
        <f>B568</f>
        <v>2276</v>
      </c>
      <c r="C567" s="93">
        <f>C568</f>
        <v>3750</v>
      </c>
      <c r="D567" s="93">
        <f>D568</f>
        <v>7084</v>
      </c>
    </row>
    <row r="568" s="80" customFormat="1" ht="29.1" customHeight="1" spans="1:4">
      <c r="A568" s="97" t="s">
        <v>460</v>
      </c>
      <c r="B568" s="95">
        <v>2276</v>
      </c>
      <c r="C568" s="96">
        <v>3750</v>
      </c>
      <c r="D568" s="96">
        <v>7084</v>
      </c>
    </row>
    <row r="569" s="80" customFormat="1" ht="29.1" customHeight="1" spans="1:4">
      <c r="A569" s="98" t="s">
        <v>461</v>
      </c>
      <c r="B569" s="93">
        <f>SUM(B570:B571)</f>
        <v>3200</v>
      </c>
      <c r="C569" s="93">
        <f>SUM(C570:C571)</f>
        <v>4550</v>
      </c>
      <c r="D569" s="93">
        <f>SUM(D570:D571)</f>
        <v>8751</v>
      </c>
    </row>
    <row r="570" s="80" customFormat="1" ht="29.1" customHeight="1" spans="1:4">
      <c r="A570" s="97" t="s">
        <v>462</v>
      </c>
      <c r="B570" s="95">
        <v>3200</v>
      </c>
      <c r="C570" s="96">
        <v>4550</v>
      </c>
      <c r="D570" s="96">
        <v>8701</v>
      </c>
    </row>
    <row r="571" s="80" customFormat="1" ht="29.1" customHeight="1" spans="1:4">
      <c r="A571" s="97" t="s">
        <v>463</v>
      </c>
      <c r="B571" s="95"/>
      <c r="C571" s="96"/>
      <c r="D571" s="96">
        <v>50</v>
      </c>
    </row>
    <row r="572" s="80" customFormat="1" ht="29.1" customHeight="1" spans="1:4">
      <c r="A572" s="98" t="s">
        <v>464</v>
      </c>
      <c r="B572" s="93">
        <f t="shared" ref="B572:B576" si="0">B573</f>
        <v>2870</v>
      </c>
      <c r="C572" s="93">
        <f t="shared" ref="C572:C576" si="1">C573</f>
        <v>1500</v>
      </c>
      <c r="D572" s="93">
        <f t="shared" ref="D572:D576" si="2">D573</f>
        <v>1500</v>
      </c>
    </row>
    <row r="573" s="80" customFormat="1" ht="29.1" customHeight="1" spans="1:4">
      <c r="A573" s="97" t="s">
        <v>465</v>
      </c>
      <c r="B573" s="95">
        <v>2870</v>
      </c>
      <c r="C573" s="95">
        <v>1500</v>
      </c>
      <c r="D573" s="95">
        <v>1500</v>
      </c>
    </row>
    <row r="574" s="80" customFormat="1" ht="29.1" customHeight="1" spans="1:4">
      <c r="A574" s="98" t="s">
        <v>466</v>
      </c>
      <c r="B574" s="93">
        <f t="shared" si="0"/>
        <v>105</v>
      </c>
      <c r="C574" s="93">
        <f t="shared" si="1"/>
        <v>50</v>
      </c>
      <c r="D574" s="93">
        <f t="shared" si="2"/>
        <v>50</v>
      </c>
    </row>
    <row r="575" s="80" customFormat="1" ht="29.1" customHeight="1" spans="1:4">
      <c r="A575" s="97" t="s">
        <v>467</v>
      </c>
      <c r="B575" s="95">
        <v>105</v>
      </c>
      <c r="C575" s="95">
        <v>50</v>
      </c>
      <c r="D575" s="95">
        <v>50</v>
      </c>
    </row>
    <row r="576" s="80" customFormat="1" ht="29.1" customHeight="1" spans="1:4">
      <c r="A576" s="98" t="s">
        <v>468</v>
      </c>
      <c r="B576" s="93">
        <f t="shared" si="0"/>
        <v>30</v>
      </c>
      <c r="C576" s="93">
        <f t="shared" si="1"/>
        <v>300</v>
      </c>
      <c r="D576" s="93">
        <f t="shared" si="2"/>
        <v>320</v>
      </c>
    </row>
    <row r="577" s="80" customFormat="1" ht="29.1" customHeight="1" spans="1:4">
      <c r="A577" s="97" t="s">
        <v>469</v>
      </c>
      <c r="B577" s="95">
        <v>30</v>
      </c>
      <c r="C577" s="95">
        <v>300</v>
      </c>
      <c r="D577" s="95">
        <v>320</v>
      </c>
    </row>
    <row r="578" s="80" customFormat="1" ht="29.1" customHeight="1" spans="1:4">
      <c r="A578" s="101" t="s">
        <v>470</v>
      </c>
      <c r="B578" s="93">
        <f>B579+B605+B627+B655+B666+B673+B682+B679</f>
        <v>52360</v>
      </c>
      <c r="C578" s="93">
        <f>C579+C605+C627+C655+C666+C673+C682+C679</f>
        <v>60052</v>
      </c>
      <c r="D578" s="93">
        <f>D579+D605+D627+D655+D666+D673+D682+D679</f>
        <v>61508</v>
      </c>
    </row>
    <row r="579" s="80" customFormat="1" ht="29.1" customHeight="1" spans="1:4">
      <c r="A579" s="92" t="s">
        <v>471</v>
      </c>
      <c r="B579" s="93">
        <f>SUM(B580:B604)</f>
        <v>15912</v>
      </c>
      <c r="C579" s="93">
        <f>SUM(C580:C604)</f>
        <v>21870</v>
      </c>
      <c r="D579" s="93">
        <f>SUM(D580:D604)</f>
        <v>21382</v>
      </c>
    </row>
    <row r="580" s="80" customFormat="1" ht="29.1" customHeight="1" spans="1:4">
      <c r="A580" s="97" t="s">
        <v>58</v>
      </c>
      <c r="B580" s="95">
        <v>2522</v>
      </c>
      <c r="C580" s="96">
        <v>1150</v>
      </c>
      <c r="D580" s="96">
        <v>1147</v>
      </c>
    </row>
    <row r="581" s="80" customFormat="1" ht="29.1" customHeight="1" spans="1:4">
      <c r="A581" s="97" t="s">
        <v>47</v>
      </c>
      <c r="B581" s="95">
        <v>302</v>
      </c>
      <c r="C581" s="96">
        <v>45</v>
      </c>
      <c r="D581" s="96">
        <v>45</v>
      </c>
    </row>
    <row r="582" s="80" customFormat="1" ht="29.1" customHeight="1" spans="1:4">
      <c r="A582" s="97" t="s">
        <v>48</v>
      </c>
      <c r="B582" s="95"/>
      <c r="C582" s="96"/>
      <c r="D582" s="96"/>
    </row>
    <row r="583" s="80" customFormat="1" ht="29.1" customHeight="1" spans="1:4">
      <c r="A583" s="97" t="s">
        <v>55</v>
      </c>
      <c r="B583" s="95">
        <v>1510</v>
      </c>
      <c r="C583" s="96">
        <v>2415</v>
      </c>
      <c r="D583" s="96">
        <v>2455</v>
      </c>
    </row>
    <row r="584" s="80" customFormat="1" ht="29.1" customHeight="1" spans="1:4">
      <c r="A584" s="97" t="s">
        <v>472</v>
      </c>
      <c r="B584" s="95"/>
      <c r="C584" s="96"/>
      <c r="D584" s="96"/>
    </row>
    <row r="585" s="80" customFormat="1" ht="29.1" customHeight="1" spans="1:4">
      <c r="A585" s="97" t="s">
        <v>473</v>
      </c>
      <c r="B585" s="95"/>
      <c r="C585" s="96"/>
      <c r="D585" s="96"/>
    </row>
    <row r="586" s="80" customFormat="1" ht="29.1" customHeight="1" spans="1:4">
      <c r="A586" s="97" t="s">
        <v>474</v>
      </c>
      <c r="B586" s="95">
        <v>260</v>
      </c>
      <c r="C586" s="96">
        <v>200</v>
      </c>
      <c r="D586" s="96">
        <v>115</v>
      </c>
    </row>
    <row r="587" s="80" customFormat="1" ht="29.1" customHeight="1" spans="1:4">
      <c r="A587" s="97" t="s">
        <v>475</v>
      </c>
      <c r="B587" s="95">
        <v>220</v>
      </c>
      <c r="C587" s="96">
        <v>60</v>
      </c>
      <c r="D587" s="96">
        <v>10</v>
      </c>
    </row>
    <row r="588" s="80" customFormat="1" ht="29.1" customHeight="1" spans="1:4">
      <c r="A588" s="97" t="s">
        <v>476</v>
      </c>
      <c r="B588" s="95"/>
      <c r="C588" s="96">
        <v>40</v>
      </c>
      <c r="D588" s="96">
        <v>35</v>
      </c>
    </row>
    <row r="589" s="80" customFormat="1" ht="29.1" customHeight="1" spans="1:4">
      <c r="A589" s="97" t="s">
        <v>477</v>
      </c>
      <c r="B589" s="95"/>
      <c r="C589" s="96"/>
      <c r="D589" s="96"/>
    </row>
    <row r="590" s="80" customFormat="1" ht="29.1" customHeight="1" spans="1:4">
      <c r="A590" s="97" t="s">
        <v>478</v>
      </c>
      <c r="B590" s="95"/>
      <c r="C590" s="96"/>
      <c r="D590" s="96"/>
    </row>
    <row r="591" s="80" customFormat="1" ht="29.1" customHeight="1" spans="1:4">
      <c r="A591" s="97" t="s">
        <v>479</v>
      </c>
      <c r="B591" s="95"/>
      <c r="C591" s="96"/>
      <c r="D591" s="96"/>
    </row>
    <row r="592" s="80" customFormat="1" ht="29.1" customHeight="1" spans="1:4">
      <c r="A592" s="97" t="s">
        <v>480</v>
      </c>
      <c r="B592" s="95"/>
      <c r="C592" s="96">
        <v>300</v>
      </c>
      <c r="D592" s="96">
        <v>290</v>
      </c>
    </row>
    <row r="593" s="80" customFormat="1" ht="29.1" customHeight="1" spans="1:4">
      <c r="A593" s="97" t="s">
        <v>481</v>
      </c>
      <c r="B593" s="95"/>
      <c r="C593" s="96"/>
      <c r="D593" s="96"/>
    </row>
    <row r="594" s="80" customFormat="1" ht="29.1" customHeight="1" spans="1:4">
      <c r="A594" s="97" t="s">
        <v>482</v>
      </c>
      <c r="B594" s="95"/>
      <c r="C594" s="96"/>
      <c r="D594" s="96"/>
    </row>
    <row r="595" s="80" customFormat="1" ht="29.1" customHeight="1" spans="1:4">
      <c r="A595" s="97" t="s">
        <v>483</v>
      </c>
      <c r="B595" s="95">
        <v>5120</v>
      </c>
      <c r="C595" s="96">
        <v>7220</v>
      </c>
      <c r="D595" s="96">
        <v>7130</v>
      </c>
    </row>
    <row r="596" s="80" customFormat="1" ht="29.1" customHeight="1" spans="1:4">
      <c r="A596" s="97" t="s">
        <v>484</v>
      </c>
      <c r="B596" s="95"/>
      <c r="C596" s="96"/>
      <c r="D596" s="96"/>
    </row>
    <row r="597" s="80" customFormat="1" ht="29.1" customHeight="1" spans="1:4">
      <c r="A597" s="97" t="s">
        <v>485</v>
      </c>
      <c r="B597" s="95"/>
      <c r="C597" s="96"/>
      <c r="D597" s="96"/>
    </row>
    <row r="598" s="80" customFormat="1" ht="29.1" customHeight="1" spans="1:4">
      <c r="A598" s="97" t="s">
        <v>486</v>
      </c>
      <c r="B598" s="95"/>
      <c r="C598" s="96">
        <v>4300</v>
      </c>
      <c r="D598" s="96">
        <v>4280</v>
      </c>
    </row>
    <row r="599" s="80" customFormat="1" ht="29.1" customHeight="1" spans="1:4">
      <c r="A599" s="97" t="s">
        <v>487</v>
      </c>
      <c r="B599" s="95">
        <v>1808</v>
      </c>
      <c r="C599" s="96">
        <v>900</v>
      </c>
      <c r="D599" s="96">
        <v>890</v>
      </c>
    </row>
    <row r="600" s="80" customFormat="1" ht="29.1" customHeight="1" spans="1:4">
      <c r="A600" s="97" t="s">
        <v>488</v>
      </c>
      <c r="B600" s="95">
        <v>1870</v>
      </c>
      <c r="C600" s="96">
        <v>2170</v>
      </c>
      <c r="D600" s="96">
        <v>1935</v>
      </c>
    </row>
    <row r="601" s="80" customFormat="1" ht="29.1" customHeight="1" spans="1:4">
      <c r="A601" s="97" t="s">
        <v>489</v>
      </c>
      <c r="B601" s="95"/>
      <c r="C601" s="96">
        <v>150</v>
      </c>
      <c r="D601" s="96">
        <v>180</v>
      </c>
    </row>
    <row r="602" s="80" customFormat="1" ht="29.1" customHeight="1" spans="1:4">
      <c r="A602" s="97" t="s">
        <v>490</v>
      </c>
      <c r="B602" s="95"/>
      <c r="C602" s="96">
        <v>120</v>
      </c>
      <c r="D602" s="96">
        <v>120</v>
      </c>
    </row>
    <row r="603" s="80" customFormat="1" ht="29.1" customHeight="1" spans="1:4">
      <c r="A603" s="97" t="s">
        <v>491</v>
      </c>
      <c r="B603" s="95">
        <v>2300</v>
      </c>
      <c r="C603" s="96">
        <v>2000</v>
      </c>
      <c r="D603" s="96">
        <v>1935</v>
      </c>
    </row>
    <row r="604" s="80" customFormat="1" ht="29.1" customHeight="1" spans="1:4">
      <c r="A604" s="97" t="s">
        <v>492</v>
      </c>
      <c r="B604" s="95"/>
      <c r="C604" s="96">
        <v>800</v>
      </c>
      <c r="D604" s="96">
        <v>815</v>
      </c>
    </row>
    <row r="605" s="80" customFormat="1" ht="29.1" customHeight="1" spans="1:4">
      <c r="A605" s="98" t="s">
        <v>493</v>
      </c>
      <c r="B605" s="93">
        <f>SUM(B606:B626)</f>
        <v>2920</v>
      </c>
      <c r="C605" s="93">
        <f>SUM(C606:C626)</f>
        <v>2513</v>
      </c>
      <c r="D605" s="93">
        <f>SUM(D606:D626)</f>
        <v>2495</v>
      </c>
    </row>
    <row r="606" s="80" customFormat="1" ht="29.1" customHeight="1" spans="1:4">
      <c r="A606" s="97" t="s">
        <v>58</v>
      </c>
      <c r="B606" s="95">
        <v>1030</v>
      </c>
      <c r="C606" s="96">
        <v>15</v>
      </c>
      <c r="D606" s="96">
        <v>15</v>
      </c>
    </row>
    <row r="607" s="80" customFormat="1" ht="29.1" customHeight="1" spans="1:4">
      <c r="A607" s="97" t="s">
        <v>47</v>
      </c>
      <c r="B607" s="95">
        <v>120</v>
      </c>
      <c r="C607" s="96"/>
      <c r="D607" s="96"/>
    </row>
    <row r="608" s="80" customFormat="1" ht="29.1" customHeight="1" spans="1:4">
      <c r="A608" s="97" t="s">
        <v>48</v>
      </c>
      <c r="B608" s="95"/>
      <c r="C608" s="96"/>
      <c r="D608" s="96"/>
    </row>
    <row r="609" s="80" customFormat="1" ht="29.1" customHeight="1" spans="1:4">
      <c r="A609" s="97" t="s">
        <v>494</v>
      </c>
      <c r="B609" s="95">
        <v>690</v>
      </c>
      <c r="C609" s="96">
        <v>1000</v>
      </c>
      <c r="D609" s="96">
        <v>1010</v>
      </c>
    </row>
    <row r="610" s="80" customFormat="1" ht="29.1" customHeight="1" spans="1:4">
      <c r="A610" s="97" t="s">
        <v>495</v>
      </c>
      <c r="B610" s="95"/>
      <c r="C610" s="96">
        <v>550</v>
      </c>
      <c r="D610" s="96">
        <v>525</v>
      </c>
    </row>
    <row r="611" s="80" customFormat="1" ht="29.1" customHeight="1" spans="1:4">
      <c r="A611" s="97" t="s">
        <v>496</v>
      </c>
      <c r="B611" s="95"/>
      <c r="C611" s="96"/>
      <c r="D611" s="96"/>
    </row>
    <row r="612" s="80" customFormat="1" ht="29.1" customHeight="1" spans="1:4">
      <c r="A612" s="97" t="s">
        <v>497</v>
      </c>
      <c r="B612" s="95"/>
      <c r="C612" s="96">
        <v>60</v>
      </c>
      <c r="D612" s="96">
        <v>60</v>
      </c>
    </row>
    <row r="613" s="80" customFormat="1" ht="29.1" customHeight="1" spans="1:4">
      <c r="A613" s="97" t="s">
        <v>498</v>
      </c>
      <c r="B613" s="95"/>
      <c r="C613" s="96">
        <v>283</v>
      </c>
      <c r="D613" s="96">
        <v>284</v>
      </c>
    </row>
    <row r="614" s="80" customFormat="1" ht="29.1" customHeight="1" spans="1:4">
      <c r="A614" s="97" t="s">
        <v>499</v>
      </c>
      <c r="B614" s="95"/>
      <c r="C614" s="96"/>
      <c r="D614" s="96"/>
    </row>
    <row r="615" s="80" customFormat="1" ht="29.1" customHeight="1" spans="1:4">
      <c r="A615" s="97" t="s">
        <v>500</v>
      </c>
      <c r="B615" s="95"/>
      <c r="C615" s="96"/>
      <c r="D615" s="96"/>
    </row>
    <row r="616" s="80" customFormat="1" ht="29.1" customHeight="1" spans="1:4">
      <c r="A616" s="97" t="s">
        <v>501</v>
      </c>
      <c r="B616" s="95"/>
      <c r="C616" s="96"/>
      <c r="D616" s="96"/>
    </row>
    <row r="617" s="80" customFormat="1" ht="29.1" customHeight="1" spans="1:4">
      <c r="A617" s="97" t="s">
        <v>502</v>
      </c>
      <c r="B617" s="95"/>
      <c r="C617" s="96"/>
      <c r="D617" s="96"/>
    </row>
    <row r="618" s="80" customFormat="1" ht="29.1" customHeight="1" spans="1:4">
      <c r="A618" s="97" t="s">
        <v>503</v>
      </c>
      <c r="B618" s="95"/>
      <c r="C618" s="96"/>
      <c r="D618" s="96"/>
    </row>
    <row r="619" s="80" customFormat="1" ht="29.1" customHeight="1" spans="1:4">
      <c r="A619" s="97" t="s">
        <v>504</v>
      </c>
      <c r="B619" s="95"/>
      <c r="C619" s="96"/>
      <c r="D619" s="96"/>
    </row>
    <row r="620" s="80" customFormat="1" ht="29.1" customHeight="1" spans="1:4">
      <c r="A620" s="97" t="s">
        <v>505</v>
      </c>
      <c r="B620" s="95"/>
      <c r="C620" s="96"/>
      <c r="D620" s="96"/>
    </row>
    <row r="621" s="80" customFormat="1" ht="29.1" customHeight="1" spans="1:4">
      <c r="A621" s="97" t="s">
        <v>506</v>
      </c>
      <c r="B621" s="95"/>
      <c r="C621" s="96"/>
      <c r="D621" s="96"/>
    </row>
    <row r="622" s="80" customFormat="1" ht="29.1" customHeight="1" spans="1:4">
      <c r="A622" s="97" t="s">
        <v>507</v>
      </c>
      <c r="B622" s="95"/>
      <c r="C622" s="96"/>
      <c r="D622" s="96"/>
    </row>
    <row r="623" s="80" customFormat="1" ht="29.1" customHeight="1" spans="1:4">
      <c r="A623" s="97" t="s">
        <v>508</v>
      </c>
      <c r="B623" s="95">
        <v>1080</v>
      </c>
      <c r="C623" s="96">
        <v>565</v>
      </c>
      <c r="D623" s="96">
        <v>565</v>
      </c>
    </row>
    <row r="624" s="80" customFormat="1" ht="29.1" customHeight="1" spans="1:4">
      <c r="A624" s="97" t="s">
        <v>509</v>
      </c>
      <c r="B624" s="95"/>
      <c r="C624" s="96"/>
      <c r="D624" s="96"/>
    </row>
    <row r="625" s="80" customFormat="1" ht="29.1" customHeight="1" spans="1:4">
      <c r="A625" s="97" t="s">
        <v>478</v>
      </c>
      <c r="B625" s="95"/>
      <c r="C625" s="96"/>
      <c r="D625" s="96"/>
    </row>
    <row r="626" s="80" customFormat="1" ht="29.1" customHeight="1" spans="1:4">
      <c r="A626" s="97" t="s">
        <v>510</v>
      </c>
      <c r="B626" s="95"/>
      <c r="C626" s="96">
        <v>40</v>
      </c>
      <c r="D626" s="96">
        <v>36</v>
      </c>
    </row>
    <row r="627" s="80" customFormat="1" ht="29.1" customHeight="1" spans="1:4">
      <c r="A627" s="98" t="s">
        <v>511</v>
      </c>
      <c r="B627" s="93">
        <f>SUM(B628:B654)</f>
        <v>3087</v>
      </c>
      <c r="C627" s="93">
        <f>SUM(C628:C654)</f>
        <v>11402</v>
      </c>
      <c r="D627" s="93">
        <f>SUM(D628:D654)</f>
        <v>11341</v>
      </c>
    </row>
    <row r="628" s="80" customFormat="1" ht="29.1" customHeight="1" spans="1:4">
      <c r="A628" s="97" t="s">
        <v>58</v>
      </c>
      <c r="B628" s="95">
        <v>1335</v>
      </c>
      <c r="C628" s="96">
        <v>1077</v>
      </c>
      <c r="D628" s="96">
        <v>1066</v>
      </c>
    </row>
    <row r="629" s="80" customFormat="1" ht="29.1" customHeight="1" spans="1:4">
      <c r="A629" s="97" t="s">
        <v>47</v>
      </c>
      <c r="B629" s="95">
        <v>52</v>
      </c>
      <c r="C629" s="96"/>
      <c r="D629" s="96"/>
    </row>
    <row r="630" s="80" customFormat="1" ht="29.1" customHeight="1" spans="1:4">
      <c r="A630" s="97" t="s">
        <v>48</v>
      </c>
      <c r="B630" s="95"/>
      <c r="C630" s="96"/>
      <c r="D630" s="96"/>
    </row>
    <row r="631" s="80" customFormat="1" ht="29.1" customHeight="1" spans="1:4">
      <c r="A631" s="97" t="s">
        <v>512</v>
      </c>
      <c r="B631" s="95"/>
      <c r="C631" s="96"/>
      <c r="D631" s="96"/>
    </row>
    <row r="632" s="80" customFormat="1" ht="29.1" customHeight="1" spans="1:4">
      <c r="A632" s="97" t="s">
        <v>513</v>
      </c>
      <c r="B632" s="95"/>
      <c r="C632" s="96">
        <v>5500</v>
      </c>
      <c r="D632" s="96">
        <v>5425</v>
      </c>
    </row>
    <row r="633" s="80" customFormat="1" ht="29.1" customHeight="1" spans="1:4">
      <c r="A633" s="97" t="s">
        <v>514</v>
      </c>
      <c r="B633" s="95"/>
      <c r="C633" s="96">
        <v>500</v>
      </c>
      <c r="D633" s="96">
        <v>507</v>
      </c>
    </row>
    <row r="634" s="80" customFormat="1" ht="29.1" customHeight="1" spans="1:4">
      <c r="A634" s="97" t="s">
        <v>515</v>
      </c>
      <c r="B634" s="95"/>
      <c r="C634" s="96"/>
      <c r="D634" s="96"/>
    </row>
    <row r="635" s="80" customFormat="1" ht="29.1" customHeight="1" spans="1:4">
      <c r="A635" s="97" t="s">
        <v>516</v>
      </c>
      <c r="B635" s="95"/>
      <c r="C635" s="96"/>
      <c r="D635" s="96"/>
    </row>
    <row r="636" s="80" customFormat="1" ht="29.1" customHeight="1" spans="1:4">
      <c r="A636" s="97" t="s">
        <v>517</v>
      </c>
      <c r="B636" s="95"/>
      <c r="C636" s="96"/>
      <c r="D636" s="96"/>
    </row>
    <row r="637" s="80" customFormat="1" ht="29.1" customHeight="1" spans="1:4">
      <c r="A637" s="97" t="s">
        <v>518</v>
      </c>
      <c r="B637" s="95"/>
      <c r="C637" s="96">
        <v>900</v>
      </c>
      <c r="D637" s="96">
        <v>890</v>
      </c>
    </row>
    <row r="638" s="80" customFormat="1" ht="29.1" customHeight="1" spans="1:4">
      <c r="A638" s="97" t="s">
        <v>519</v>
      </c>
      <c r="B638" s="95"/>
      <c r="C638" s="96"/>
      <c r="D638" s="96"/>
    </row>
    <row r="639" s="80" customFormat="1" ht="29.1" customHeight="1" spans="1:4">
      <c r="A639" s="97" t="s">
        <v>520</v>
      </c>
      <c r="B639" s="95"/>
      <c r="C639" s="96">
        <v>30</v>
      </c>
      <c r="D639" s="96">
        <v>30</v>
      </c>
    </row>
    <row r="640" s="80" customFormat="1" ht="29.1" customHeight="1" spans="1:4">
      <c r="A640" s="97" t="s">
        <v>521</v>
      </c>
      <c r="B640" s="95"/>
      <c r="C640" s="96"/>
      <c r="D640" s="96"/>
    </row>
    <row r="641" s="80" customFormat="1" ht="29.1" customHeight="1" spans="1:4">
      <c r="A641" s="97" t="s">
        <v>522</v>
      </c>
      <c r="B641" s="95">
        <v>100</v>
      </c>
      <c r="C641" s="96">
        <v>650</v>
      </c>
      <c r="D641" s="96">
        <v>645</v>
      </c>
    </row>
    <row r="642" s="80" customFormat="1" ht="29.1" customHeight="1" spans="1:4">
      <c r="A642" s="97" t="s">
        <v>523</v>
      </c>
      <c r="B642" s="95">
        <v>100</v>
      </c>
      <c r="C642" s="96">
        <v>900</v>
      </c>
      <c r="D642" s="96">
        <v>890</v>
      </c>
    </row>
    <row r="643" s="80" customFormat="1" ht="29.1" customHeight="1" spans="1:4">
      <c r="A643" s="97" t="s">
        <v>524</v>
      </c>
      <c r="B643" s="95">
        <v>950</v>
      </c>
      <c r="C643" s="96">
        <v>130</v>
      </c>
      <c r="D643" s="96">
        <v>125</v>
      </c>
    </row>
    <row r="644" s="80" customFormat="1" ht="29.1" customHeight="1" spans="1:4">
      <c r="A644" s="97" t="s">
        <v>525</v>
      </c>
      <c r="B644" s="95"/>
      <c r="C644" s="96"/>
      <c r="D644" s="96"/>
    </row>
    <row r="645" s="80" customFormat="1" ht="29.1" customHeight="1" spans="1:4">
      <c r="A645" s="97" t="s">
        <v>526</v>
      </c>
      <c r="B645" s="95"/>
      <c r="C645" s="96"/>
      <c r="D645" s="96"/>
    </row>
    <row r="646" s="80" customFormat="1" ht="29.1" customHeight="1" spans="1:4">
      <c r="A646" s="97" t="s">
        <v>527</v>
      </c>
      <c r="B646" s="95"/>
      <c r="C646" s="96">
        <v>100</v>
      </c>
      <c r="D646" s="96">
        <v>110</v>
      </c>
    </row>
    <row r="647" s="80" customFormat="1" ht="29.1" customHeight="1" spans="1:4">
      <c r="A647" s="97" t="s">
        <v>528</v>
      </c>
      <c r="B647" s="95"/>
      <c r="C647" s="96">
        <v>105</v>
      </c>
      <c r="D647" s="96">
        <v>105</v>
      </c>
    </row>
    <row r="648" s="80" customFormat="1" ht="29.1" customHeight="1" spans="1:4">
      <c r="A648" s="97" t="s">
        <v>529</v>
      </c>
      <c r="B648" s="95"/>
      <c r="C648" s="96"/>
      <c r="D648" s="96"/>
    </row>
    <row r="649" s="80" customFormat="1" ht="29.1" customHeight="1" spans="1:4">
      <c r="A649" s="97" t="s">
        <v>505</v>
      </c>
      <c r="B649" s="95"/>
      <c r="C649" s="96"/>
      <c r="D649" s="96"/>
    </row>
    <row r="650" s="80" customFormat="1" ht="29.1" customHeight="1" spans="1:4">
      <c r="A650" s="97" t="s">
        <v>530</v>
      </c>
      <c r="B650" s="95"/>
      <c r="C650" s="96">
        <v>15</v>
      </c>
      <c r="D650" s="96">
        <v>15</v>
      </c>
    </row>
    <row r="651" s="80" customFormat="1" ht="29.1" customHeight="1" spans="1:4">
      <c r="A651" s="97" t="s">
        <v>531</v>
      </c>
      <c r="B651" s="95">
        <v>420</v>
      </c>
      <c r="C651" s="96">
        <v>245</v>
      </c>
      <c r="D651" s="96">
        <v>245</v>
      </c>
    </row>
    <row r="652" s="80" customFormat="1" ht="29.1" customHeight="1" spans="1:4">
      <c r="A652" s="97" t="s">
        <v>532</v>
      </c>
      <c r="B652" s="95"/>
      <c r="C652" s="96"/>
      <c r="D652" s="96"/>
    </row>
    <row r="653" s="80" customFormat="1" ht="29.1" customHeight="1" spans="1:4">
      <c r="A653" s="97" t="s">
        <v>533</v>
      </c>
      <c r="B653" s="95"/>
      <c r="C653" s="96"/>
      <c r="D653" s="96"/>
    </row>
    <row r="654" s="80" customFormat="1" ht="29.1" customHeight="1" spans="1:4">
      <c r="A654" s="97" t="s">
        <v>534</v>
      </c>
      <c r="B654" s="95">
        <v>130</v>
      </c>
      <c r="C654" s="96">
        <v>1250</v>
      </c>
      <c r="D654" s="96">
        <v>1288</v>
      </c>
    </row>
    <row r="655" s="80" customFormat="1" ht="29.1" customHeight="1" spans="1:4">
      <c r="A655" s="98" t="s">
        <v>535</v>
      </c>
      <c r="B655" s="93">
        <f>SUM(B656:B665)</f>
        <v>22301</v>
      </c>
      <c r="C655" s="93">
        <f>SUM(C656:C665)</f>
        <v>11017</v>
      </c>
      <c r="D655" s="93">
        <f>SUM(D656:D665)</f>
        <v>11138</v>
      </c>
    </row>
    <row r="656" s="80" customFormat="1" ht="29.1" customHeight="1" spans="1:4">
      <c r="A656" s="97" t="s">
        <v>58</v>
      </c>
      <c r="B656" s="95">
        <v>185</v>
      </c>
      <c r="C656" s="96">
        <v>110</v>
      </c>
      <c r="D656" s="96">
        <v>110</v>
      </c>
    </row>
    <row r="657" s="80" customFormat="1" ht="29.1" customHeight="1" spans="1:4">
      <c r="A657" s="97" t="s">
        <v>47</v>
      </c>
      <c r="B657" s="95">
        <v>16</v>
      </c>
      <c r="C657" s="96">
        <v>20</v>
      </c>
      <c r="D657" s="96">
        <v>20</v>
      </c>
    </row>
    <row r="658" s="80" customFormat="1" ht="29.1" customHeight="1" spans="1:4">
      <c r="A658" s="97" t="s">
        <v>48</v>
      </c>
      <c r="B658" s="95"/>
      <c r="C658" s="96"/>
      <c r="D658" s="96"/>
    </row>
    <row r="659" s="80" customFormat="1" ht="29.1" customHeight="1" spans="1:4">
      <c r="A659" s="97" t="s">
        <v>536</v>
      </c>
      <c r="B659" s="95">
        <v>10922</v>
      </c>
      <c r="C659" s="96">
        <v>6695</v>
      </c>
      <c r="D659" s="96">
        <v>6605</v>
      </c>
    </row>
    <row r="660" s="80" customFormat="1" ht="29.1" customHeight="1" spans="1:4">
      <c r="A660" s="97" t="s">
        <v>537</v>
      </c>
      <c r="B660" s="95">
        <v>6583</v>
      </c>
      <c r="C660" s="96">
        <v>1777</v>
      </c>
      <c r="D660" s="96">
        <v>1686</v>
      </c>
    </row>
    <row r="661" s="80" customFormat="1" ht="29.1" customHeight="1" spans="1:4">
      <c r="A661" s="97" t="s">
        <v>538</v>
      </c>
      <c r="B661" s="95">
        <v>3724</v>
      </c>
      <c r="C661" s="96"/>
      <c r="D661" s="96"/>
    </row>
    <row r="662" s="80" customFormat="1" ht="29.1" customHeight="1" spans="1:4">
      <c r="A662" s="97" t="s">
        <v>539</v>
      </c>
      <c r="B662" s="95">
        <v>810</v>
      </c>
      <c r="C662" s="96">
        <v>800</v>
      </c>
      <c r="D662" s="96">
        <v>800</v>
      </c>
    </row>
    <row r="663" s="80" customFormat="1" ht="29.1" customHeight="1" spans="1:4">
      <c r="A663" s="97" t="s">
        <v>540</v>
      </c>
      <c r="B663" s="95"/>
      <c r="C663" s="96"/>
      <c r="D663" s="96"/>
    </row>
    <row r="664" s="80" customFormat="1" ht="29.1" customHeight="1" spans="1:4">
      <c r="A664" s="97" t="s">
        <v>55</v>
      </c>
      <c r="B664" s="95">
        <v>61</v>
      </c>
      <c r="C664" s="96">
        <v>115</v>
      </c>
      <c r="D664" s="96">
        <v>109</v>
      </c>
    </row>
    <row r="665" s="80" customFormat="1" ht="29.1" customHeight="1" spans="1:4">
      <c r="A665" s="97" t="s">
        <v>541</v>
      </c>
      <c r="B665" s="95"/>
      <c r="C665" s="96">
        <v>1500</v>
      </c>
      <c r="D665" s="96">
        <v>1808</v>
      </c>
    </row>
    <row r="666" s="80" customFormat="1" ht="29.1" customHeight="1" spans="1:4">
      <c r="A666" s="98" t="s">
        <v>542</v>
      </c>
      <c r="B666" s="93">
        <f>SUM(B667:B672)</f>
        <v>7755</v>
      </c>
      <c r="C666" s="93">
        <f>SUM(C667:C672)</f>
        <v>10935</v>
      </c>
      <c r="D666" s="93">
        <f>SUM(D667:D672)</f>
        <v>11069</v>
      </c>
    </row>
    <row r="667" s="80" customFormat="1" ht="29.1" customHeight="1" spans="1:4">
      <c r="A667" s="97" t="s">
        <v>543</v>
      </c>
      <c r="B667" s="95">
        <v>300</v>
      </c>
      <c r="C667" s="96">
        <v>1505</v>
      </c>
      <c r="D667" s="96">
        <v>1492</v>
      </c>
    </row>
    <row r="668" s="80" customFormat="1" ht="29.1" customHeight="1" spans="1:4">
      <c r="A668" s="97" t="s">
        <v>544</v>
      </c>
      <c r="B668" s="95"/>
      <c r="C668" s="96"/>
      <c r="D668" s="96"/>
    </row>
    <row r="669" s="80" customFormat="1" ht="29.1" customHeight="1" spans="1:4">
      <c r="A669" s="97" t="s">
        <v>545</v>
      </c>
      <c r="B669" s="95">
        <v>7455</v>
      </c>
      <c r="C669" s="96">
        <v>8000</v>
      </c>
      <c r="D669" s="96">
        <v>8004</v>
      </c>
    </row>
    <row r="670" s="80" customFormat="1" ht="29.1" customHeight="1" spans="1:4">
      <c r="A670" s="97" t="s">
        <v>546</v>
      </c>
      <c r="B670" s="95"/>
      <c r="C670" s="96">
        <v>1000</v>
      </c>
      <c r="D670" s="96">
        <v>964</v>
      </c>
    </row>
    <row r="671" s="80" customFormat="1" ht="29.1" customHeight="1" spans="1:4">
      <c r="A671" s="97" t="s">
        <v>547</v>
      </c>
      <c r="B671" s="95"/>
      <c r="C671" s="96"/>
      <c r="D671" s="96"/>
    </row>
    <row r="672" s="80" customFormat="1" ht="29.1" customHeight="1" spans="1:4">
      <c r="A672" s="97" t="s">
        <v>548</v>
      </c>
      <c r="B672" s="95"/>
      <c r="C672" s="96">
        <v>430</v>
      </c>
      <c r="D672" s="96">
        <v>609</v>
      </c>
    </row>
    <row r="673" s="80" customFormat="1" ht="29.1" customHeight="1" spans="1:4">
      <c r="A673" s="98" t="s">
        <v>549</v>
      </c>
      <c r="B673" s="93">
        <f>SUM(B674:B678)</f>
        <v>171</v>
      </c>
      <c r="C673" s="93">
        <f>SUM(C674:C678)</f>
        <v>565</v>
      </c>
      <c r="D673" s="93">
        <f>SUM(D674:D678)</f>
        <v>560</v>
      </c>
    </row>
    <row r="674" s="80" customFormat="1" ht="29.1" customHeight="1" spans="1:4">
      <c r="A674" s="97" t="s">
        <v>550</v>
      </c>
      <c r="B674" s="95"/>
      <c r="C674" s="96"/>
      <c r="D674" s="96"/>
    </row>
    <row r="675" s="80" customFormat="1" ht="29.1" customHeight="1" spans="1:4">
      <c r="A675" s="97" t="s">
        <v>551</v>
      </c>
      <c r="B675" s="95"/>
      <c r="C675" s="96">
        <v>400</v>
      </c>
      <c r="D675" s="96">
        <v>401</v>
      </c>
    </row>
    <row r="676" s="80" customFormat="1" ht="29.1" customHeight="1" spans="1:4">
      <c r="A676" s="97" t="s">
        <v>552</v>
      </c>
      <c r="B676" s="95"/>
      <c r="C676" s="96">
        <v>115</v>
      </c>
      <c r="D676" s="96">
        <v>112</v>
      </c>
    </row>
    <row r="677" s="80" customFormat="1" ht="29.1" customHeight="1" spans="1:4">
      <c r="A677" s="97" t="s">
        <v>553</v>
      </c>
      <c r="B677" s="95"/>
      <c r="C677" s="96"/>
      <c r="D677" s="96"/>
    </row>
    <row r="678" s="80" customFormat="1" ht="29.1" customHeight="1" spans="1:4">
      <c r="A678" s="97" t="s">
        <v>554</v>
      </c>
      <c r="B678" s="95">
        <v>171</v>
      </c>
      <c r="C678" s="96">
        <v>50</v>
      </c>
      <c r="D678" s="96">
        <v>47</v>
      </c>
    </row>
    <row r="679" s="80" customFormat="1" ht="29.1" customHeight="1" spans="1:4">
      <c r="A679" s="98" t="s">
        <v>555</v>
      </c>
      <c r="B679" s="93">
        <f>B680+B681</f>
        <v>0</v>
      </c>
      <c r="C679" s="93">
        <f>C680+C681</f>
        <v>150</v>
      </c>
      <c r="D679" s="93">
        <f>D680+D681</f>
        <v>343</v>
      </c>
    </row>
    <row r="680" s="80" customFormat="1" ht="29.1" customHeight="1" spans="1:4">
      <c r="A680" s="97" t="s">
        <v>556</v>
      </c>
      <c r="B680" s="95"/>
      <c r="C680" s="96"/>
      <c r="D680" s="96"/>
    </row>
    <row r="681" s="80" customFormat="1" ht="29.1" customHeight="1" spans="1:4">
      <c r="A681" s="97" t="s">
        <v>557</v>
      </c>
      <c r="B681" s="95"/>
      <c r="C681" s="96">
        <v>150</v>
      </c>
      <c r="D681" s="96">
        <v>343</v>
      </c>
    </row>
    <row r="682" s="80" customFormat="1" ht="29.1" customHeight="1" spans="1:4">
      <c r="A682" s="98" t="s">
        <v>558</v>
      </c>
      <c r="B682" s="93">
        <f>SUM(B683:B684)</f>
        <v>214</v>
      </c>
      <c r="C682" s="93">
        <f>SUM(C683:C684)</f>
        <v>1600</v>
      </c>
      <c r="D682" s="93">
        <f>SUM(D683:D684)</f>
        <v>3180</v>
      </c>
    </row>
    <row r="683" s="80" customFormat="1" ht="29.1" customHeight="1" spans="1:4">
      <c r="A683" s="97" t="s">
        <v>559</v>
      </c>
      <c r="B683" s="95"/>
      <c r="C683" s="96"/>
      <c r="D683" s="96"/>
    </row>
    <row r="684" s="80" customFormat="1" ht="29.1" customHeight="1" spans="1:4">
      <c r="A684" s="97" t="s">
        <v>560</v>
      </c>
      <c r="B684" s="95">
        <v>214</v>
      </c>
      <c r="C684" s="96">
        <v>1600</v>
      </c>
      <c r="D684" s="96">
        <v>3180</v>
      </c>
    </row>
    <row r="685" s="80" customFormat="1" ht="29.1" customHeight="1" spans="1:4">
      <c r="A685" s="101" t="s">
        <v>561</v>
      </c>
      <c r="B685" s="93">
        <f>B686+B708</f>
        <v>4586</v>
      </c>
      <c r="C685" s="93">
        <f>C686+C708</f>
        <v>11683</v>
      </c>
      <c r="D685" s="93">
        <f>D686+D708</f>
        <v>11744</v>
      </c>
    </row>
    <row r="686" s="80" customFormat="1" ht="29.1" customHeight="1" spans="1:4">
      <c r="A686" s="92" t="s">
        <v>562</v>
      </c>
      <c r="B686" s="93">
        <f>SUM(B687:B707)</f>
        <v>4586</v>
      </c>
      <c r="C686" s="93">
        <f>SUM(C687:C707)</f>
        <v>11333</v>
      </c>
      <c r="D686" s="93">
        <f>SUM(D687:D707)</f>
        <v>11333</v>
      </c>
    </row>
    <row r="687" s="80" customFormat="1" ht="29.1" customHeight="1" spans="1:4">
      <c r="A687" s="97" t="s">
        <v>58</v>
      </c>
      <c r="B687" s="95">
        <v>285</v>
      </c>
      <c r="C687" s="96">
        <v>438</v>
      </c>
      <c r="D687" s="96">
        <v>438</v>
      </c>
    </row>
    <row r="688" s="80" customFormat="1" ht="29.1" customHeight="1" spans="1:4">
      <c r="A688" s="97" t="s">
        <v>47</v>
      </c>
      <c r="B688" s="95">
        <v>30</v>
      </c>
      <c r="C688" s="96">
        <v>30</v>
      </c>
      <c r="D688" s="96">
        <v>30</v>
      </c>
    </row>
    <row r="689" s="80" customFormat="1" ht="29.1" customHeight="1" spans="1:4">
      <c r="A689" s="97" t="s">
        <v>48</v>
      </c>
      <c r="B689" s="95"/>
      <c r="C689" s="96"/>
      <c r="D689" s="96"/>
    </row>
    <row r="690" s="80" customFormat="1" ht="29.1" customHeight="1" spans="1:4">
      <c r="A690" s="97" t="s">
        <v>563</v>
      </c>
      <c r="B690" s="95">
        <v>660</v>
      </c>
      <c r="C690" s="96">
        <v>4500</v>
      </c>
      <c r="D690" s="96">
        <v>4500</v>
      </c>
    </row>
    <row r="691" s="80" customFormat="1" ht="29.1" customHeight="1" spans="1:4">
      <c r="A691" s="97" t="s">
        <v>564</v>
      </c>
      <c r="B691" s="95">
        <v>1480</v>
      </c>
      <c r="C691" s="96">
        <v>3600</v>
      </c>
      <c r="D691" s="96">
        <v>3600</v>
      </c>
    </row>
    <row r="692" s="80" customFormat="1" ht="29.1" customHeight="1" spans="1:4">
      <c r="A692" s="97" t="s">
        <v>565</v>
      </c>
      <c r="B692" s="95"/>
      <c r="C692" s="96"/>
      <c r="D692" s="96"/>
    </row>
    <row r="693" s="80" customFormat="1" ht="29.1" customHeight="1" spans="1:4">
      <c r="A693" s="97" t="s">
        <v>566</v>
      </c>
      <c r="B693" s="95"/>
      <c r="C693" s="96">
        <v>27</v>
      </c>
      <c r="D693" s="96">
        <v>27</v>
      </c>
    </row>
    <row r="694" s="80" customFormat="1" ht="29.1" customHeight="1" spans="1:4">
      <c r="A694" s="97" t="s">
        <v>567</v>
      </c>
      <c r="B694" s="95"/>
      <c r="C694" s="96"/>
      <c r="D694" s="96"/>
    </row>
    <row r="695" s="80" customFormat="1" ht="29.1" customHeight="1" spans="1:4">
      <c r="A695" s="97" t="s">
        <v>568</v>
      </c>
      <c r="B695" s="95">
        <v>831</v>
      </c>
      <c r="C695" s="96">
        <v>1688</v>
      </c>
      <c r="D695" s="96">
        <v>1688</v>
      </c>
    </row>
    <row r="696" s="80" customFormat="1" ht="29.1" customHeight="1" spans="1:4">
      <c r="A696" s="97" t="s">
        <v>569</v>
      </c>
      <c r="B696" s="95"/>
      <c r="C696" s="96"/>
      <c r="D696" s="96"/>
    </row>
    <row r="697" s="80" customFormat="1" ht="29.1" customHeight="1" spans="1:4">
      <c r="A697" s="97" t="s">
        <v>570</v>
      </c>
      <c r="B697" s="95"/>
      <c r="C697" s="96"/>
      <c r="D697" s="96"/>
    </row>
    <row r="698" s="80" customFormat="1" ht="29.1" customHeight="1" spans="1:4">
      <c r="A698" s="97" t="s">
        <v>571</v>
      </c>
      <c r="B698" s="95"/>
      <c r="C698" s="96"/>
      <c r="D698" s="96"/>
    </row>
    <row r="699" s="80" customFormat="1" ht="29.1" customHeight="1" spans="1:4">
      <c r="A699" s="97" t="s">
        <v>572</v>
      </c>
      <c r="B699" s="95"/>
      <c r="C699" s="96"/>
      <c r="D699" s="96"/>
    </row>
    <row r="700" s="80" customFormat="1" ht="29.1" customHeight="1" spans="1:4">
      <c r="A700" s="97" t="s">
        <v>573</v>
      </c>
      <c r="B700" s="95"/>
      <c r="C700" s="96"/>
      <c r="D700" s="96"/>
    </row>
    <row r="701" s="80" customFormat="1" ht="29.1" customHeight="1" spans="1:4">
      <c r="A701" s="97" t="s">
        <v>574</v>
      </c>
      <c r="B701" s="95"/>
      <c r="C701" s="96"/>
      <c r="D701" s="96"/>
    </row>
    <row r="702" s="80" customFormat="1" ht="29.1" customHeight="1" spans="1:4">
      <c r="A702" s="97" t="s">
        <v>575</v>
      </c>
      <c r="B702" s="95"/>
      <c r="C702" s="96"/>
      <c r="D702" s="96"/>
    </row>
    <row r="703" s="80" customFormat="1" ht="29.1" customHeight="1" spans="1:4">
      <c r="A703" s="97" t="s">
        <v>576</v>
      </c>
      <c r="B703" s="95"/>
      <c r="C703" s="96"/>
      <c r="D703" s="96"/>
    </row>
    <row r="704" s="80" customFormat="1" ht="29.1" customHeight="1" spans="1:4">
      <c r="A704" s="97" t="s">
        <v>577</v>
      </c>
      <c r="B704" s="95"/>
      <c r="C704" s="96"/>
      <c r="D704" s="96"/>
    </row>
    <row r="705" s="80" customFormat="1" ht="29.1" customHeight="1" spans="1:4">
      <c r="A705" s="97" t="s">
        <v>578</v>
      </c>
      <c r="B705" s="95"/>
      <c r="C705" s="96">
        <v>50</v>
      </c>
      <c r="D705" s="96">
        <v>50</v>
      </c>
    </row>
    <row r="706" s="80" customFormat="1" ht="29.1" customHeight="1" spans="1:4">
      <c r="A706" s="97" t="s">
        <v>579</v>
      </c>
      <c r="B706" s="95"/>
      <c r="C706" s="96"/>
      <c r="D706" s="96"/>
    </row>
    <row r="707" s="80" customFormat="1" ht="29.1" customHeight="1" spans="1:4">
      <c r="A707" s="97" t="s">
        <v>580</v>
      </c>
      <c r="B707" s="95">
        <v>1300</v>
      </c>
      <c r="C707" s="96">
        <v>1000</v>
      </c>
      <c r="D707" s="96">
        <v>1000</v>
      </c>
    </row>
    <row r="708" s="80" customFormat="1" ht="29.1" customHeight="1" spans="1:4">
      <c r="A708" s="98" t="s">
        <v>581</v>
      </c>
      <c r="B708" s="93">
        <f>B709+B710</f>
        <v>0</v>
      </c>
      <c r="C708" s="93">
        <f>C709+C710</f>
        <v>350</v>
      </c>
      <c r="D708" s="93">
        <f>D709+D710</f>
        <v>411</v>
      </c>
    </row>
    <row r="709" s="80" customFormat="1" ht="29.1" customHeight="1" spans="1:4">
      <c r="A709" s="97" t="s">
        <v>582</v>
      </c>
      <c r="B709" s="95"/>
      <c r="C709" s="96">
        <v>350</v>
      </c>
      <c r="D709" s="96">
        <v>411</v>
      </c>
    </row>
    <row r="710" s="80" customFormat="1" ht="29.1" customHeight="1" spans="1:4">
      <c r="A710" s="97" t="s">
        <v>583</v>
      </c>
      <c r="B710" s="95"/>
      <c r="C710" s="96"/>
      <c r="D710" s="96"/>
    </row>
    <row r="711" s="80" customFormat="1" ht="29.1" customHeight="1" spans="1:4">
      <c r="A711" s="101" t="s">
        <v>584</v>
      </c>
      <c r="B711" s="93">
        <f>B712+B723+B730</f>
        <v>796</v>
      </c>
      <c r="C711" s="93">
        <f>C712+C723+C730</f>
        <v>946</v>
      </c>
      <c r="D711" s="93">
        <f>D712+D723+D730</f>
        <v>4077</v>
      </c>
    </row>
    <row r="712" s="80" customFormat="1" ht="29.1" customHeight="1" spans="1:4">
      <c r="A712" s="92" t="s">
        <v>585</v>
      </c>
      <c r="B712" s="93">
        <f>SUM(B713:B722)</f>
        <v>493</v>
      </c>
      <c r="C712" s="93">
        <f>SUM(C713:C722)</f>
        <v>635</v>
      </c>
      <c r="D712" s="93">
        <f>SUM(D713:D722)</f>
        <v>732</v>
      </c>
    </row>
    <row r="713" s="80" customFormat="1" ht="29.1" customHeight="1" spans="1:4">
      <c r="A713" s="97" t="s">
        <v>58</v>
      </c>
      <c r="B713" s="95">
        <v>448</v>
      </c>
      <c r="C713" s="96">
        <v>575</v>
      </c>
      <c r="D713" s="96">
        <v>648</v>
      </c>
    </row>
    <row r="714" s="80" customFormat="1" ht="29.1" customHeight="1" spans="1:4">
      <c r="A714" s="97" t="s">
        <v>47</v>
      </c>
      <c r="B714" s="95"/>
      <c r="C714" s="96"/>
      <c r="D714" s="96"/>
    </row>
    <row r="715" s="80" customFormat="1" ht="29.1" customHeight="1" spans="1:4">
      <c r="A715" s="97" t="s">
        <v>48</v>
      </c>
      <c r="B715" s="95"/>
      <c r="C715" s="96"/>
      <c r="D715" s="96"/>
    </row>
    <row r="716" s="80" customFormat="1" ht="29.1" customHeight="1" spans="1:4">
      <c r="A716" s="97" t="s">
        <v>586</v>
      </c>
      <c r="B716" s="95"/>
      <c r="C716" s="96"/>
      <c r="D716" s="96"/>
    </row>
    <row r="717" s="80" customFormat="1" ht="29.1" customHeight="1" spans="1:4">
      <c r="A717" s="97" t="s">
        <v>587</v>
      </c>
      <c r="B717" s="95"/>
      <c r="C717" s="96"/>
      <c r="D717" s="96"/>
    </row>
    <row r="718" s="80" customFormat="1" ht="29.1" customHeight="1" spans="1:4">
      <c r="A718" s="97" t="s">
        <v>588</v>
      </c>
      <c r="B718" s="95"/>
      <c r="C718" s="96"/>
      <c r="D718" s="96"/>
    </row>
    <row r="719" s="80" customFormat="1" ht="29.1" customHeight="1" spans="1:4">
      <c r="A719" s="97" t="s">
        <v>589</v>
      </c>
      <c r="B719" s="95"/>
      <c r="C719" s="96"/>
      <c r="D719" s="96"/>
    </row>
    <row r="720" s="80" customFormat="1" ht="29.1" customHeight="1" spans="1:4">
      <c r="A720" s="97" t="s">
        <v>590</v>
      </c>
      <c r="B720" s="95"/>
      <c r="C720" s="96"/>
      <c r="D720" s="96"/>
    </row>
    <row r="721" s="80" customFormat="1" ht="29.1" customHeight="1" spans="1:4">
      <c r="A721" s="97" t="s">
        <v>55</v>
      </c>
      <c r="B721" s="95">
        <v>45</v>
      </c>
      <c r="C721" s="96">
        <v>60</v>
      </c>
      <c r="D721" s="96">
        <v>76</v>
      </c>
    </row>
    <row r="722" s="80" customFormat="1" ht="29.1" customHeight="1" spans="1:4">
      <c r="A722" s="97" t="s">
        <v>591</v>
      </c>
      <c r="B722" s="103"/>
      <c r="C722" s="96"/>
      <c r="D722" s="96">
        <v>8</v>
      </c>
    </row>
    <row r="723" s="80" customFormat="1" ht="29.1" customHeight="1" spans="1:4">
      <c r="A723" s="98" t="s">
        <v>592</v>
      </c>
      <c r="B723" s="93">
        <f>SUM(B724:B729)</f>
        <v>153</v>
      </c>
      <c r="C723" s="93">
        <f>SUM(C724:C729)</f>
        <v>161</v>
      </c>
      <c r="D723" s="93">
        <f>SUM(D724:D729)</f>
        <v>158</v>
      </c>
    </row>
    <row r="724" s="80" customFormat="1" ht="29.1" customHeight="1" spans="1:4">
      <c r="A724" s="97" t="s">
        <v>58</v>
      </c>
      <c r="B724" s="95">
        <v>153</v>
      </c>
      <c r="C724" s="96">
        <v>161</v>
      </c>
      <c r="D724" s="96">
        <v>158</v>
      </c>
    </row>
    <row r="725" s="80" customFormat="1" ht="29.1" customHeight="1" spans="1:4">
      <c r="A725" s="97" t="s">
        <v>47</v>
      </c>
      <c r="B725" s="95"/>
      <c r="C725" s="96"/>
      <c r="D725" s="96"/>
    </row>
    <row r="726" s="80" customFormat="1" ht="29.1" customHeight="1" spans="1:4">
      <c r="A726" s="97" t="s">
        <v>48</v>
      </c>
      <c r="B726" s="95"/>
      <c r="C726" s="96"/>
      <c r="D726" s="96"/>
    </row>
    <row r="727" s="80" customFormat="1" ht="29.1" customHeight="1" spans="1:4">
      <c r="A727" s="97" t="s">
        <v>593</v>
      </c>
      <c r="B727" s="95"/>
      <c r="C727" s="96"/>
      <c r="D727" s="96"/>
    </row>
    <row r="728" s="80" customFormat="1" ht="29.1" customHeight="1" spans="1:4">
      <c r="A728" s="97" t="s">
        <v>594</v>
      </c>
      <c r="B728" s="95"/>
      <c r="C728" s="96"/>
      <c r="D728" s="96"/>
    </row>
    <row r="729" s="80" customFormat="1" ht="29.1" customHeight="1" spans="1:4">
      <c r="A729" s="97" t="s">
        <v>595</v>
      </c>
      <c r="B729" s="95"/>
      <c r="C729" s="96"/>
      <c r="D729" s="96"/>
    </row>
    <row r="730" s="80" customFormat="1" ht="29.1" customHeight="1" spans="1:4">
      <c r="A730" s="98" t="s">
        <v>596</v>
      </c>
      <c r="B730" s="93">
        <f>SUM(B731:B737)</f>
        <v>150</v>
      </c>
      <c r="C730" s="93">
        <f>SUM(C731:C737)</f>
        <v>150</v>
      </c>
      <c r="D730" s="93">
        <f>SUM(D731:D737)</f>
        <v>3187</v>
      </c>
    </row>
    <row r="731" s="80" customFormat="1" ht="29.1" customHeight="1" spans="1:4">
      <c r="A731" s="97" t="s">
        <v>58</v>
      </c>
      <c r="B731" s="95">
        <v>150</v>
      </c>
      <c r="C731" s="95">
        <v>150</v>
      </c>
      <c r="D731" s="95">
        <v>95</v>
      </c>
    </row>
    <row r="732" s="80" customFormat="1" ht="29.1" customHeight="1" spans="1:4">
      <c r="A732" s="97" t="s">
        <v>47</v>
      </c>
      <c r="B732" s="95"/>
      <c r="C732" s="96"/>
      <c r="D732" s="96">
        <v>190</v>
      </c>
    </row>
    <row r="733" s="80" customFormat="1" ht="29.1" customHeight="1" spans="1:4">
      <c r="A733" s="97" t="s">
        <v>48</v>
      </c>
      <c r="B733" s="95"/>
      <c r="C733" s="96"/>
      <c r="D733" s="96"/>
    </row>
    <row r="734" s="80" customFormat="1" ht="29.1" customHeight="1" spans="1:4">
      <c r="A734" s="97" t="s">
        <v>597</v>
      </c>
      <c r="B734" s="95"/>
      <c r="C734" s="96"/>
      <c r="D734" s="96"/>
    </row>
    <row r="735" s="80" customFormat="1" ht="29.1" customHeight="1" spans="1:4">
      <c r="A735" s="97" t="s">
        <v>598</v>
      </c>
      <c r="B735" s="95"/>
      <c r="C735" s="96"/>
      <c r="D735" s="96">
        <v>2042</v>
      </c>
    </row>
    <row r="736" s="80" customFormat="1" ht="29.1" customHeight="1" spans="1:4">
      <c r="A736" s="97" t="s">
        <v>599</v>
      </c>
      <c r="B736" s="95"/>
      <c r="C736" s="96"/>
      <c r="D736" s="96"/>
    </row>
    <row r="737" s="80" customFormat="1" ht="29.1" customHeight="1" spans="1:4">
      <c r="A737" s="97" t="s">
        <v>600</v>
      </c>
      <c r="B737" s="95"/>
      <c r="C737" s="96"/>
      <c r="D737" s="96">
        <v>860</v>
      </c>
    </row>
    <row r="738" s="80" customFormat="1" ht="29.1" customHeight="1" spans="1:4">
      <c r="A738" s="101" t="s">
        <v>601</v>
      </c>
      <c r="B738" s="93">
        <f>B739+B749</f>
        <v>438</v>
      </c>
      <c r="C738" s="93">
        <f>C739+C749</f>
        <v>2815</v>
      </c>
      <c r="D738" s="93">
        <f>D739+D749</f>
        <v>1973</v>
      </c>
    </row>
    <row r="739" s="80" customFormat="1" ht="29.1" customHeight="1" spans="1:4">
      <c r="A739" s="92" t="s">
        <v>602</v>
      </c>
      <c r="B739" s="93">
        <f>SUM(B740:B748)</f>
        <v>438</v>
      </c>
      <c r="C739" s="93">
        <f>SUM(C740:C748)</f>
        <v>551</v>
      </c>
      <c r="D739" s="93">
        <f>SUM(D740:D748)</f>
        <v>295</v>
      </c>
    </row>
    <row r="740" s="80" customFormat="1" ht="29.1" customHeight="1" spans="1:4">
      <c r="A740" s="97" t="s">
        <v>58</v>
      </c>
      <c r="B740" s="95">
        <v>422</v>
      </c>
      <c r="C740" s="96">
        <v>357</v>
      </c>
      <c r="D740" s="96">
        <v>235</v>
      </c>
    </row>
    <row r="741" s="80" customFormat="1" ht="29.1" customHeight="1" spans="1:4">
      <c r="A741" s="97" t="s">
        <v>47</v>
      </c>
      <c r="B741" s="95">
        <v>16</v>
      </c>
      <c r="C741" s="96"/>
      <c r="D741" s="96"/>
    </row>
    <row r="742" s="80" customFormat="1" ht="29.1" customHeight="1" spans="1:4">
      <c r="A742" s="97" t="s">
        <v>48</v>
      </c>
      <c r="B742" s="95"/>
      <c r="C742" s="96"/>
      <c r="D742" s="96"/>
    </row>
    <row r="743" s="80" customFormat="1" ht="29.1" customHeight="1" spans="1:4">
      <c r="A743" s="97" t="s">
        <v>603</v>
      </c>
      <c r="B743" s="95"/>
      <c r="C743" s="96"/>
      <c r="D743" s="96"/>
    </row>
    <row r="744" s="80" customFormat="1" ht="29.1" customHeight="1" spans="1:4">
      <c r="A744" s="97" t="s">
        <v>604</v>
      </c>
      <c r="B744" s="95"/>
      <c r="C744" s="96"/>
      <c r="D744" s="96"/>
    </row>
    <row r="745" s="80" customFormat="1" ht="29.1" customHeight="1" spans="1:4">
      <c r="A745" s="97" t="s">
        <v>605</v>
      </c>
      <c r="B745" s="95"/>
      <c r="C745" s="96"/>
      <c r="D745" s="96"/>
    </row>
    <row r="746" s="80" customFormat="1" ht="29.1" customHeight="1" spans="1:4">
      <c r="A746" s="97" t="s">
        <v>606</v>
      </c>
      <c r="B746" s="95"/>
      <c r="C746" s="96"/>
      <c r="D746" s="96"/>
    </row>
    <row r="747" s="80" customFormat="1" ht="29.1" customHeight="1" spans="1:4">
      <c r="A747" s="97" t="s">
        <v>55</v>
      </c>
      <c r="B747" s="95"/>
      <c r="C747" s="96"/>
      <c r="D747" s="96"/>
    </row>
    <row r="748" s="80" customFormat="1" ht="29.1" customHeight="1" spans="1:4">
      <c r="A748" s="97" t="s">
        <v>607</v>
      </c>
      <c r="B748" s="95"/>
      <c r="C748" s="96">
        <v>194</v>
      </c>
      <c r="D748" s="96">
        <v>60</v>
      </c>
    </row>
    <row r="749" s="80" customFormat="1" ht="29.1" customHeight="1" spans="1:4">
      <c r="A749" s="98" t="s">
        <v>608</v>
      </c>
      <c r="B749" s="93">
        <f>B750+B751</f>
        <v>0</v>
      </c>
      <c r="C749" s="93">
        <f>C750+C751</f>
        <v>2264</v>
      </c>
      <c r="D749" s="93">
        <f>D750+D751</f>
        <v>1678</v>
      </c>
    </row>
    <row r="750" s="80" customFormat="1" ht="29.1" customHeight="1" spans="1:4">
      <c r="A750" s="97" t="s">
        <v>609</v>
      </c>
      <c r="B750" s="95"/>
      <c r="C750" s="96"/>
      <c r="D750" s="96"/>
    </row>
    <row r="751" s="80" customFormat="1" ht="29.1" customHeight="1" spans="1:4">
      <c r="A751" s="97" t="s">
        <v>610</v>
      </c>
      <c r="B751" s="95"/>
      <c r="C751" s="96">
        <v>2264</v>
      </c>
      <c r="D751" s="96">
        <v>1678</v>
      </c>
    </row>
    <row r="752" s="80" customFormat="1" ht="29.1" customHeight="1" spans="1:4">
      <c r="A752" s="101" t="s">
        <v>611</v>
      </c>
      <c r="B752" s="93">
        <f>B753+B759</f>
        <v>305</v>
      </c>
      <c r="C752" s="93">
        <f>C753+C759</f>
        <v>253</v>
      </c>
      <c r="D752" s="93">
        <f>D753+D759</f>
        <v>237</v>
      </c>
    </row>
    <row r="753" s="80" customFormat="1" ht="29.1" customHeight="1" spans="1:4">
      <c r="A753" s="92" t="s">
        <v>612</v>
      </c>
      <c r="B753" s="93">
        <f>SUM(B754:B758)</f>
        <v>305</v>
      </c>
      <c r="C753" s="93">
        <f>SUM(C754:C758)</f>
        <v>203</v>
      </c>
      <c r="D753" s="93">
        <f>SUM(D754:D758)</f>
        <v>189</v>
      </c>
    </row>
    <row r="754" s="80" customFormat="1" ht="29.1" customHeight="1" spans="1:4">
      <c r="A754" s="97" t="s">
        <v>613</v>
      </c>
      <c r="B754" s="95"/>
      <c r="C754" s="96"/>
      <c r="D754" s="96"/>
    </row>
    <row r="755" s="80" customFormat="1" ht="29.1" customHeight="1" spans="1:4">
      <c r="A755" s="97" t="s">
        <v>614</v>
      </c>
      <c r="B755" s="95"/>
      <c r="C755" s="96"/>
      <c r="D755" s="96"/>
    </row>
    <row r="756" s="80" customFormat="1" ht="29.1" customHeight="1" spans="1:4">
      <c r="A756" s="97" t="s">
        <v>615</v>
      </c>
      <c r="B756" s="95"/>
      <c r="C756" s="96"/>
      <c r="D756" s="96"/>
    </row>
    <row r="757" s="80" customFormat="1" ht="29.1" customHeight="1" spans="1:4">
      <c r="A757" s="97" t="s">
        <v>616</v>
      </c>
      <c r="B757" s="95"/>
      <c r="C757" s="96"/>
      <c r="D757" s="96"/>
    </row>
    <row r="758" s="80" customFormat="1" ht="29.1" customHeight="1" spans="1:4">
      <c r="A758" s="97" t="s">
        <v>617</v>
      </c>
      <c r="B758" s="95">
        <v>305</v>
      </c>
      <c r="C758" s="96">
        <v>203</v>
      </c>
      <c r="D758" s="96">
        <v>189</v>
      </c>
    </row>
    <row r="759" s="80" customFormat="1" ht="29.1" customHeight="1" spans="1:4">
      <c r="A759" s="98" t="s">
        <v>618</v>
      </c>
      <c r="B759" s="93">
        <f>B760+B761</f>
        <v>0</v>
      </c>
      <c r="C759" s="93">
        <f>C760+C761</f>
        <v>50</v>
      </c>
      <c r="D759" s="93">
        <f>D760+D761</f>
        <v>48</v>
      </c>
    </row>
    <row r="760" s="80" customFormat="1" ht="29.1" customHeight="1" spans="1:4">
      <c r="A760" s="97" t="s">
        <v>619</v>
      </c>
      <c r="B760" s="95"/>
      <c r="C760" s="96"/>
      <c r="D760" s="96"/>
    </row>
    <row r="761" s="80" customFormat="1" ht="29.1" customHeight="1" spans="1:4">
      <c r="A761" s="97" t="s">
        <v>620</v>
      </c>
      <c r="B761" s="95"/>
      <c r="C761" s="96">
        <v>50</v>
      </c>
      <c r="D761" s="96">
        <v>48</v>
      </c>
    </row>
    <row r="762" s="80" customFormat="1" ht="29.1" customHeight="1" spans="1:4">
      <c r="A762" s="101" t="s">
        <v>621</v>
      </c>
      <c r="B762" s="95"/>
      <c r="C762" s="96"/>
      <c r="D762" s="96"/>
    </row>
    <row r="763" s="80" customFormat="1" ht="29.1" customHeight="1" spans="1:4">
      <c r="A763" s="101" t="s">
        <v>622</v>
      </c>
      <c r="B763" s="93">
        <f>B764</f>
        <v>641</v>
      </c>
      <c r="C763" s="93">
        <f>C764</f>
        <v>1628</v>
      </c>
      <c r="D763" s="93">
        <f>D764</f>
        <v>1612</v>
      </c>
    </row>
    <row r="764" s="80" customFormat="1" ht="29.1" customHeight="1" spans="1:4">
      <c r="A764" s="92" t="s">
        <v>623</v>
      </c>
      <c r="B764" s="93">
        <f>SUM(B765:B790)</f>
        <v>641</v>
      </c>
      <c r="C764" s="93">
        <f>SUM(C765:C790)</f>
        <v>1628</v>
      </c>
      <c r="D764" s="93">
        <f>SUM(D765:D790)</f>
        <v>1612</v>
      </c>
    </row>
    <row r="765" s="80" customFormat="1" ht="29.1" customHeight="1" spans="1:4">
      <c r="A765" s="97" t="s">
        <v>58</v>
      </c>
      <c r="B765" s="95">
        <v>316</v>
      </c>
      <c r="C765" s="96">
        <v>316</v>
      </c>
      <c r="D765" s="96">
        <v>316</v>
      </c>
    </row>
    <row r="766" s="80" customFormat="1" ht="29.1" customHeight="1" spans="1:4">
      <c r="A766" s="97" t="s">
        <v>47</v>
      </c>
      <c r="B766" s="95">
        <v>68</v>
      </c>
      <c r="C766" s="96">
        <v>28</v>
      </c>
      <c r="D766" s="96">
        <v>12</v>
      </c>
    </row>
    <row r="767" s="80" customFormat="1" ht="29.1" customHeight="1" spans="1:4">
      <c r="A767" s="97" t="s">
        <v>48</v>
      </c>
      <c r="B767" s="95"/>
      <c r="C767" s="96"/>
      <c r="D767" s="96"/>
    </row>
    <row r="768" s="80" customFormat="1" ht="29.1" customHeight="1" spans="1:4">
      <c r="A768" s="97" t="s">
        <v>624</v>
      </c>
      <c r="B768" s="95"/>
      <c r="C768" s="96">
        <v>79</v>
      </c>
      <c r="D768" s="96">
        <v>79</v>
      </c>
    </row>
    <row r="769" s="80" customFormat="1" ht="29.1" customHeight="1" spans="1:4">
      <c r="A769" s="97" t="s">
        <v>625</v>
      </c>
      <c r="B769" s="95">
        <v>240</v>
      </c>
      <c r="C769" s="96">
        <v>410</v>
      </c>
      <c r="D769" s="96">
        <v>410</v>
      </c>
    </row>
    <row r="770" s="80" customFormat="1" ht="29.1" customHeight="1" spans="1:4">
      <c r="A770" s="97" t="s">
        <v>626</v>
      </c>
      <c r="B770" s="95"/>
      <c r="C770" s="96"/>
      <c r="D770" s="96"/>
    </row>
    <row r="771" s="80" customFormat="1" ht="29.1" customHeight="1" spans="1:4">
      <c r="A771" s="97" t="s">
        <v>627</v>
      </c>
      <c r="B771" s="95"/>
      <c r="C771" s="96"/>
      <c r="D771" s="96"/>
    </row>
    <row r="772" s="80" customFormat="1" ht="29.1" customHeight="1" spans="1:4">
      <c r="A772" s="97" t="s">
        <v>628</v>
      </c>
      <c r="B772" s="95"/>
      <c r="C772" s="96"/>
      <c r="D772" s="96"/>
    </row>
    <row r="773" s="80" customFormat="1" ht="29.1" customHeight="1" spans="1:4">
      <c r="A773" s="97" t="s">
        <v>629</v>
      </c>
      <c r="B773" s="95"/>
      <c r="C773" s="96"/>
      <c r="D773" s="96"/>
    </row>
    <row r="774" s="80" customFormat="1" ht="29.1" customHeight="1" spans="1:4">
      <c r="A774" s="97" t="s">
        <v>630</v>
      </c>
      <c r="B774" s="95"/>
      <c r="C774" s="96"/>
      <c r="D774" s="96"/>
    </row>
    <row r="775" s="80" customFormat="1" ht="29.1" customHeight="1" spans="1:4">
      <c r="A775" s="97" t="s">
        <v>631</v>
      </c>
      <c r="B775" s="95"/>
      <c r="C775" s="96"/>
      <c r="D775" s="96"/>
    </row>
    <row r="776" s="80" customFormat="1" ht="29.1" customHeight="1" spans="1:4">
      <c r="A776" s="97" t="s">
        <v>632</v>
      </c>
      <c r="B776" s="95"/>
      <c r="C776" s="96"/>
      <c r="D776" s="96"/>
    </row>
    <row r="777" s="80" customFormat="1" ht="29.1" customHeight="1" spans="1:4">
      <c r="A777" s="97" t="s">
        <v>633</v>
      </c>
      <c r="B777" s="95"/>
      <c r="C777" s="96"/>
      <c r="D777" s="96"/>
    </row>
    <row r="778" s="80" customFormat="1" ht="29.1" customHeight="1" spans="1:4">
      <c r="A778" s="97" t="s">
        <v>634</v>
      </c>
      <c r="B778" s="95"/>
      <c r="C778" s="96"/>
      <c r="D778" s="96"/>
    </row>
    <row r="779" s="80" customFormat="1" ht="29.1" customHeight="1" spans="1:4">
      <c r="A779" s="97" t="s">
        <v>635</v>
      </c>
      <c r="B779" s="95"/>
      <c r="C779" s="96"/>
      <c r="D779" s="96"/>
    </row>
    <row r="780" s="80" customFormat="1" ht="29.1" customHeight="1" spans="1:4">
      <c r="A780" s="97" t="s">
        <v>636</v>
      </c>
      <c r="B780" s="95"/>
      <c r="C780" s="96"/>
      <c r="D780" s="96"/>
    </row>
    <row r="781" s="80" customFormat="1" ht="29.1" customHeight="1" spans="1:4">
      <c r="A781" s="97" t="s">
        <v>637</v>
      </c>
      <c r="B781" s="95"/>
      <c r="C781" s="96"/>
      <c r="D781" s="96"/>
    </row>
    <row r="782" s="80" customFormat="1" ht="29.1" customHeight="1" spans="1:4">
      <c r="A782" s="97" t="s">
        <v>638</v>
      </c>
      <c r="B782" s="95"/>
      <c r="C782" s="96"/>
      <c r="D782" s="96"/>
    </row>
    <row r="783" s="80" customFormat="1" ht="29.1" customHeight="1" spans="1:4">
      <c r="A783" s="97" t="s">
        <v>639</v>
      </c>
      <c r="B783" s="95"/>
      <c r="C783" s="96"/>
      <c r="D783" s="96"/>
    </row>
    <row r="784" s="80" customFormat="1" ht="29.1" customHeight="1" spans="1:4">
      <c r="A784" s="97" t="s">
        <v>640</v>
      </c>
      <c r="B784" s="95"/>
      <c r="C784" s="96"/>
      <c r="D784" s="96"/>
    </row>
    <row r="785" s="80" customFormat="1" ht="29.1" customHeight="1" spans="1:4">
      <c r="A785" s="97" t="s">
        <v>641</v>
      </c>
      <c r="B785" s="95"/>
      <c r="C785" s="96"/>
      <c r="D785" s="96"/>
    </row>
    <row r="786" s="80" customFormat="1" ht="29.1" customHeight="1" spans="1:4">
      <c r="A786" s="97" t="s">
        <v>642</v>
      </c>
      <c r="B786" s="95"/>
      <c r="C786" s="96"/>
      <c r="D786" s="96"/>
    </row>
    <row r="787" s="80" customFormat="1" ht="29.1" customHeight="1" spans="1:4">
      <c r="A787" s="97" t="s">
        <v>643</v>
      </c>
      <c r="B787" s="95"/>
      <c r="C787" s="96"/>
      <c r="D787" s="96"/>
    </row>
    <row r="788" s="80" customFormat="1" ht="29.1" customHeight="1" spans="1:4">
      <c r="A788" s="97" t="s">
        <v>644</v>
      </c>
      <c r="B788" s="95"/>
      <c r="C788" s="96"/>
      <c r="D788" s="96"/>
    </row>
    <row r="789" s="80" customFormat="1" ht="29.1" customHeight="1" spans="1:4">
      <c r="A789" s="97" t="s">
        <v>55</v>
      </c>
      <c r="B789" s="95">
        <v>17</v>
      </c>
      <c r="C789" s="96">
        <v>445</v>
      </c>
      <c r="D789" s="96">
        <v>445</v>
      </c>
    </row>
    <row r="790" s="80" customFormat="1" ht="29.1" customHeight="1" spans="1:4">
      <c r="A790" s="97" t="s">
        <v>645</v>
      </c>
      <c r="B790" s="95"/>
      <c r="C790" s="96">
        <v>350</v>
      </c>
      <c r="D790" s="96">
        <v>350</v>
      </c>
    </row>
    <row r="791" s="80" customFormat="1" ht="29.1" customHeight="1" spans="1:4">
      <c r="A791" s="101" t="s">
        <v>646</v>
      </c>
      <c r="B791" s="93">
        <f>B792+B803</f>
        <v>18708</v>
      </c>
      <c r="C791" s="93">
        <f>C792+C803</f>
        <v>23315</v>
      </c>
      <c r="D791" s="93">
        <f>D792+D803</f>
        <v>34278</v>
      </c>
    </row>
    <row r="792" s="80" customFormat="1" ht="29.1" customHeight="1" spans="1:4">
      <c r="A792" s="92" t="s">
        <v>647</v>
      </c>
      <c r="B792" s="93">
        <f>SUM(B793:B802)</f>
        <v>6500</v>
      </c>
      <c r="C792" s="93">
        <f>SUM(C793:C802)</f>
        <v>13001</v>
      </c>
      <c r="D792" s="93">
        <f>SUM(D793:D802)</f>
        <v>23964</v>
      </c>
    </row>
    <row r="793" s="80" customFormat="1" ht="29.1" customHeight="1" spans="1:4">
      <c r="A793" s="97" t="s">
        <v>648</v>
      </c>
      <c r="B793" s="95"/>
      <c r="C793" s="96"/>
      <c r="D793" s="96"/>
    </row>
    <row r="794" s="80" customFormat="1" ht="29.1" customHeight="1" spans="1:4">
      <c r="A794" s="97" t="s">
        <v>649</v>
      </c>
      <c r="B794" s="95"/>
      <c r="C794" s="96"/>
      <c r="D794" s="96"/>
    </row>
    <row r="795" s="80" customFormat="1" ht="29.1" customHeight="1" spans="1:4">
      <c r="A795" s="97" t="s">
        <v>650</v>
      </c>
      <c r="B795" s="95"/>
      <c r="C795" s="96">
        <v>30</v>
      </c>
      <c r="D795" s="96">
        <v>30</v>
      </c>
    </row>
    <row r="796" s="80" customFormat="1" ht="29.1" customHeight="1" spans="1:4">
      <c r="A796" s="97" t="s">
        <v>651</v>
      </c>
      <c r="B796" s="95"/>
      <c r="C796" s="96"/>
      <c r="D796" s="96"/>
    </row>
    <row r="797" s="80" customFormat="1" ht="29.1" customHeight="1" spans="1:4">
      <c r="A797" s="97" t="s">
        <v>652</v>
      </c>
      <c r="B797" s="95"/>
      <c r="C797" s="96">
        <v>300</v>
      </c>
      <c r="D797" s="96">
        <v>465</v>
      </c>
    </row>
    <row r="798" s="80" customFormat="1" ht="29.1" customHeight="1" spans="1:4">
      <c r="A798" s="97" t="s">
        <v>653</v>
      </c>
      <c r="B798" s="95"/>
      <c r="C798" s="96">
        <v>1700</v>
      </c>
      <c r="D798" s="96">
        <v>1870</v>
      </c>
    </row>
    <row r="799" s="80" customFormat="1" ht="29.1" customHeight="1" spans="1:4">
      <c r="A799" s="97" t="s">
        <v>654</v>
      </c>
      <c r="B799" s="95"/>
      <c r="C799" s="96"/>
      <c r="D799" s="96">
        <v>50</v>
      </c>
    </row>
    <row r="800" s="80" customFormat="1" ht="29.1" customHeight="1" spans="1:4">
      <c r="A800" s="97" t="s">
        <v>655</v>
      </c>
      <c r="B800" s="95">
        <v>6500</v>
      </c>
      <c r="C800" s="96">
        <v>10971</v>
      </c>
      <c r="D800" s="96">
        <v>21459</v>
      </c>
    </row>
    <row r="801" s="80" customFormat="1" ht="29.1" customHeight="1" spans="1:4">
      <c r="A801" s="97" t="s">
        <v>656</v>
      </c>
      <c r="B801" s="95"/>
      <c r="C801" s="96"/>
      <c r="D801" s="96"/>
    </row>
    <row r="802" s="80" customFormat="1" ht="29.1" customHeight="1" spans="1:4">
      <c r="A802" s="97" t="s">
        <v>657</v>
      </c>
      <c r="B802" s="95"/>
      <c r="C802" s="96"/>
      <c r="D802" s="96">
        <v>90</v>
      </c>
    </row>
    <row r="803" s="80" customFormat="1" ht="29.1" customHeight="1" spans="1:4">
      <c r="A803" s="98" t="s">
        <v>658</v>
      </c>
      <c r="B803" s="93">
        <f>SUM(B804:B806)</f>
        <v>12208</v>
      </c>
      <c r="C803" s="93">
        <f>SUM(C804:C806)</f>
        <v>10314</v>
      </c>
      <c r="D803" s="93">
        <f>SUM(D804:D806)</f>
        <v>10314</v>
      </c>
    </row>
    <row r="804" s="80" customFormat="1" ht="29.1" customHeight="1" spans="1:4">
      <c r="A804" s="97" t="s">
        <v>659</v>
      </c>
      <c r="B804" s="95">
        <v>12208</v>
      </c>
      <c r="C804" s="95">
        <v>10314</v>
      </c>
      <c r="D804" s="95">
        <v>10314</v>
      </c>
    </row>
    <row r="805" s="80" customFormat="1" ht="29.1" customHeight="1" spans="1:4">
      <c r="A805" s="97" t="s">
        <v>660</v>
      </c>
      <c r="B805" s="95"/>
      <c r="C805" s="96"/>
      <c r="D805" s="96"/>
    </row>
    <row r="806" s="80" customFormat="1" ht="29.1" customHeight="1" spans="1:4">
      <c r="A806" s="97" t="s">
        <v>661</v>
      </c>
      <c r="B806" s="95"/>
      <c r="C806" s="96"/>
      <c r="D806" s="96"/>
    </row>
    <row r="807" s="80" customFormat="1" ht="29.1" customHeight="1" spans="1:4">
      <c r="A807" s="101" t="s">
        <v>662</v>
      </c>
      <c r="B807" s="93">
        <f>B808</f>
        <v>497</v>
      </c>
      <c r="C807" s="93">
        <f>C808</f>
        <v>726</v>
      </c>
      <c r="D807" s="93">
        <f>D808</f>
        <v>122</v>
      </c>
    </row>
    <row r="808" s="80" customFormat="1" ht="29.1" customHeight="1" spans="1:4">
      <c r="A808" s="92" t="s">
        <v>663</v>
      </c>
      <c r="B808" s="93">
        <f>SUM(B809:B825)</f>
        <v>497</v>
      </c>
      <c r="C808" s="93">
        <f>SUM(C809:C825)</f>
        <v>726</v>
      </c>
      <c r="D808" s="93">
        <f>SUM(D809:D825)</f>
        <v>122</v>
      </c>
    </row>
    <row r="809" s="80" customFormat="1" ht="29.1" customHeight="1" spans="1:4">
      <c r="A809" s="97" t="s">
        <v>58</v>
      </c>
      <c r="B809" s="95">
        <v>179</v>
      </c>
      <c r="C809" s="96">
        <v>100</v>
      </c>
      <c r="D809" s="96">
        <v>95</v>
      </c>
    </row>
    <row r="810" s="80" customFormat="1" ht="29.1" customHeight="1" spans="1:4">
      <c r="A810" s="97" t="s">
        <v>47</v>
      </c>
      <c r="B810" s="95"/>
      <c r="C810" s="96"/>
      <c r="D810" s="96"/>
    </row>
    <row r="811" s="80" customFormat="1" ht="29.1" customHeight="1" spans="1:4">
      <c r="A811" s="97" t="s">
        <v>48</v>
      </c>
      <c r="B811" s="95"/>
      <c r="C811" s="96"/>
      <c r="D811" s="96"/>
    </row>
    <row r="812" s="80" customFormat="1" ht="29.1" customHeight="1" spans="1:4">
      <c r="A812" s="97" t="s">
        <v>664</v>
      </c>
      <c r="B812" s="95"/>
      <c r="C812" s="96"/>
      <c r="D812" s="96"/>
    </row>
    <row r="813" s="80" customFormat="1" ht="29.1" customHeight="1" spans="1:4">
      <c r="A813" s="97" t="s">
        <v>665</v>
      </c>
      <c r="B813" s="95"/>
      <c r="C813" s="96"/>
      <c r="D813" s="96"/>
    </row>
    <row r="814" s="80" customFormat="1" ht="29.1" customHeight="1" spans="1:4">
      <c r="A814" s="97" t="s">
        <v>666</v>
      </c>
      <c r="B814" s="95"/>
      <c r="C814" s="96"/>
      <c r="D814" s="96"/>
    </row>
    <row r="815" s="80" customFormat="1" ht="29.1" customHeight="1" spans="1:4">
      <c r="A815" s="97" t="s">
        <v>667</v>
      </c>
      <c r="B815" s="95"/>
      <c r="C815" s="96"/>
      <c r="D815" s="96"/>
    </row>
    <row r="816" s="80" customFormat="1" ht="29.1" customHeight="1" spans="1:4">
      <c r="A816" s="97" t="s">
        <v>668</v>
      </c>
      <c r="B816" s="95"/>
      <c r="C816" s="96"/>
      <c r="D816" s="96"/>
    </row>
    <row r="817" s="80" customFormat="1" ht="29.1" customHeight="1" spans="1:4">
      <c r="A817" s="97" t="s">
        <v>669</v>
      </c>
      <c r="B817" s="95"/>
      <c r="C817" s="96"/>
      <c r="D817" s="96"/>
    </row>
    <row r="818" s="80" customFormat="1" ht="29.1" customHeight="1" spans="1:4">
      <c r="A818" s="97" t="s">
        <v>670</v>
      </c>
      <c r="B818" s="95"/>
      <c r="C818" s="96"/>
      <c r="D818" s="96"/>
    </row>
    <row r="819" s="80" customFormat="1" ht="29.1" customHeight="1" spans="1:4">
      <c r="A819" s="97" t="s">
        <v>671</v>
      </c>
      <c r="B819" s="95"/>
      <c r="C819" s="96"/>
      <c r="D819" s="96"/>
    </row>
    <row r="820" s="80" customFormat="1" ht="29.1" customHeight="1" spans="1:4">
      <c r="A820" s="97" t="s">
        <v>672</v>
      </c>
      <c r="B820" s="95"/>
      <c r="C820" s="96"/>
      <c r="D820" s="96"/>
    </row>
    <row r="821" s="80" customFormat="1" ht="29.1" customHeight="1" spans="1:4">
      <c r="A821" s="97" t="s">
        <v>673</v>
      </c>
      <c r="B821" s="95"/>
      <c r="C821" s="96"/>
      <c r="D821" s="96"/>
    </row>
    <row r="822" s="80" customFormat="1" ht="29.1" customHeight="1" spans="1:4">
      <c r="A822" s="97" t="s">
        <v>674</v>
      </c>
      <c r="B822" s="95"/>
      <c r="C822" s="96"/>
      <c r="D822" s="96"/>
    </row>
    <row r="823" s="80" customFormat="1" ht="29.1" customHeight="1" spans="1:4">
      <c r="A823" s="97" t="s">
        <v>675</v>
      </c>
      <c r="B823" s="95"/>
      <c r="C823" s="96"/>
      <c r="D823" s="96"/>
    </row>
    <row r="824" s="80" customFormat="1" ht="29.1" customHeight="1" spans="1:4">
      <c r="A824" s="97" t="s">
        <v>55</v>
      </c>
      <c r="B824" s="95">
        <v>18</v>
      </c>
      <c r="C824" s="96">
        <v>10</v>
      </c>
      <c r="D824" s="96">
        <v>10</v>
      </c>
    </row>
    <row r="825" s="80" customFormat="1" ht="29.1" customHeight="1" spans="1:4">
      <c r="A825" s="97" t="s">
        <v>676</v>
      </c>
      <c r="B825" s="95">
        <v>300</v>
      </c>
      <c r="C825" s="96">
        <v>616</v>
      </c>
      <c r="D825" s="96">
        <v>17</v>
      </c>
    </row>
    <row r="826" s="80" customFormat="1" ht="29.1" customHeight="1" spans="1:4">
      <c r="A826" s="101" t="s">
        <v>677</v>
      </c>
      <c r="B826" s="93">
        <f>B827+B838+B848+B844+B852</f>
        <v>2234</v>
      </c>
      <c r="C826" s="93">
        <f>C827+C838+C848+C844+C852</f>
        <v>2829</v>
      </c>
      <c r="D826" s="93">
        <f>D827+D838+D848+D844+D852</f>
        <v>5388</v>
      </c>
    </row>
    <row r="827" s="80" customFormat="1" ht="29.1" customHeight="1" spans="1:4">
      <c r="A827" s="92" t="s">
        <v>678</v>
      </c>
      <c r="B827" s="93">
        <f>SUM(B828:B837)</f>
        <v>465</v>
      </c>
      <c r="C827" s="93">
        <f>SUM(C828:C837)</f>
        <v>563</v>
      </c>
      <c r="D827" s="93">
        <f>SUM(D828:D837)</f>
        <v>963</v>
      </c>
    </row>
    <row r="828" s="80" customFormat="1" ht="29.1" customHeight="1" spans="1:4">
      <c r="A828" s="97" t="s">
        <v>58</v>
      </c>
      <c r="B828" s="95">
        <v>331</v>
      </c>
      <c r="C828" s="96">
        <v>403</v>
      </c>
      <c r="D828" s="96">
        <v>403</v>
      </c>
    </row>
    <row r="829" s="80" customFormat="1" ht="29.1" customHeight="1" spans="1:4">
      <c r="A829" s="97" t="s">
        <v>47</v>
      </c>
      <c r="B829" s="95"/>
      <c r="C829" s="96">
        <v>10</v>
      </c>
      <c r="D829" s="96">
        <v>10</v>
      </c>
    </row>
    <row r="830" s="80" customFormat="1" ht="29.1" customHeight="1" spans="1:4">
      <c r="A830" s="97" t="s">
        <v>48</v>
      </c>
      <c r="B830" s="95"/>
      <c r="C830" s="96"/>
      <c r="D830" s="96"/>
    </row>
    <row r="831" s="80" customFormat="1" ht="29.1" customHeight="1" spans="1:4">
      <c r="A831" s="97" t="s">
        <v>679</v>
      </c>
      <c r="B831" s="95"/>
      <c r="C831" s="96">
        <v>15</v>
      </c>
      <c r="D831" s="96">
        <v>15</v>
      </c>
    </row>
    <row r="832" s="80" customFormat="1" ht="29.1" customHeight="1" spans="1:4">
      <c r="A832" s="97" t="s">
        <v>680</v>
      </c>
      <c r="B832" s="95"/>
      <c r="C832" s="96"/>
      <c r="D832" s="96"/>
    </row>
    <row r="833" s="80" customFormat="1" ht="29.1" customHeight="1" spans="1:4">
      <c r="A833" s="97" t="s">
        <v>681</v>
      </c>
      <c r="B833" s="95">
        <v>100</v>
      </c>
      <c r="C833" s="96">
        <v>60</v>
      </c>
      <c r="D833" s="96">
        <v>60</v>
      </c>
    </row>
    <row r="834" s="80" customFormat="1" ht="29.1" customHeight="1" spans="1:4">
      <c r="A834" s="97" t="s">
        <v>682</v>
      </c>
      <c r="B834" s="95"/>
      <c r="C834" s="96"/>
      <c r="D834" s="96"/>
    </row>
    <row r="835" s="80" customFormat="1" ht="29.1" customHeight="1" spans="1:4">
      <c r="A835" s="97" t="s">
        <v>683</v>
      </c>
      <c r="B835" s="95"/>
      <c r="C835" s="96">
        <v>15</v>
      </c>
      <c r="D835" s="96">
        <v>15</v>
      </c>
    </row>
    <row r="836" s="80" customFormat="1" ht="29.1" customHeight="1" spans="1:4">
      <c r="A836" s="97" t="s">
        <v>55</v>
      </c>
      <c r="B836" s="95">
        <v>34</v>
      </c>
      <c r="C836" s="96">
        <v>60</v>
      </c>
      <c r="D836" s="96">
        <v>60</v>
      </c>
    </row>
    <row r="837" s="80" customFormat="1" ht="29.1" customHeight="1" spans="1:4">
      <c r="A837" s="97" t="s">
        <v>684</v>
      </c>
      <c r="B837" s="95"/>
      <c r="C837" s="96"/>
      <c r="D837" s="96">
        <v>400</v>
      </c>
    </row>
    <row r="838" s="80" customFormat="1" ht="29.1" customHeight="1" spans="1:4">
      <c r="A838" s="98" t="s">
        <v>685</v>
      </c>
      <c r="B838" s="93">
        <f>SUM(B839:B843)</f>
        <v>630</v>
      </c>
      <c r="C838" s="93">
        <f>SUM(C839:C843)</f>
        <v>811</v>
      </c>
      <c r="D838" s="93">
        <f>SUM(D839:D843)</f>
        <v>890</v>
      </c>
    </row>
    <row r="839" s="80" customFormat="1" ht="29.1" customHeight="1" spans="1:4">
      <c r="A839" s="97" t="s">
        <v>58</v>
      </c>
      <c r="B839" s="95"/>
      <c r="C839" s="96"/>
      <c r="D839" s="96"/>
    </row>
    <row r="840" s="80" customFormat="1" ht="29.1" customHeight="1" spans="1:4">
      <c r="A840" s="97" t="s">
        <v>47</v>
      </c>
      <c r="B840" s="95"/>
      <c r="C840" s="96"/>
      <c r="D840" s="96"/>
    </row>
    <row r="841" s="80" customFormat="1" ht="29.1" customHeight="1" spans="1:4">
      <c r="A841" s="97" t="s">
        <v>48</v>
      </c>
      <c r="B841" s="95"/>
      <c r="C841" s="96"/>
      <c r="D841" s="96"/>
    </row>
    <row r="842" s="80" customFormat="1" ht="29.1" customHeight="1" spans="1:4">
      <c r="A842" s="97" t="s">
        <v>686</v>
      </c>
      <c r="B842" s="95">
        <v>630</v>
      </c>
      <c r="C842" s="96">
        <v>811</v>
      </c>
      <c r="D842" s="96">
        <v>830</v>
      </c>
    </row>
    <row r="843" s="80" customFormat="1" ht="29.1" customHeight="1" spans="1:4">
      <c r="A843" s="97" t="s">
        <v>687</v>
      </c>
      <c r="B843" s="95"/>
      <c r="C843" s="96"/>
      <c r="D843" s="96">
        <v>60</v>
      </c>
    </row>
    <row r="844" s="80" customFormat="1" ht="29.1" customHeight="1" spans="1:4">
      <c r="A844" s="98" t="s">
        <v>688</v>
      </c>
      <c r="B844" s="93">
        <f>B845+B846+B847</f>
        <v>0</v>
      </c>
      <c r="C844" s="93">
        <f>C845+C846+C847</f>
        <v>516</v>
      </c>
      <c r="D844" s="93">
        <f>D845+D846+D847</f>
        <v>2229</v>
      </c>
    </row>
    <row r="845" s="80" customFormat="1" ht="29.1" customHeight="1" spans="1:4">
      <c r="A845" s="97" t="s">
        <v>689</v>
      </c>
      <c r="B845" s="95"/>
      <c r="C845" s="96">
        <v>516</v>
      </c>
      <c r="D845" s="96">
        <v>2229</v>
      </c>
    </row>
    <row r="846" s="80" customFormat="1" ht="29.1" customHeight="1" spans="1:4">
      <c r="A846" s="97" t="s">
        <v>690</v>
      </c>
      <c r="B846" s="95"/>
      <c r="C846" s="96"/>
      <c r="D846" s="96"/>
    </row>
    <row r="847" s="80" customFormat="1" ht="29.1" customHeight="1" spans="1:4">
      <c r="A847" s="97" t="s">
        <v>691</v>
      </c>
      <c r="B847" s="95"/>
      <c r="C847" s="96"/>
      <c r="D847" s="96"/>
    </row>
    <row r="848" s="80" customFormat="1" ht="29.1" customHeight="1" spans="1:4">
      <c r="A848" s="98" t="s">
        <v>692</v>
      </c>
      <c r="B848" s="93">
        <f>SUM(B849:B851)</f>
        <v>1139</v>
      </c>
      <c r="C848" s="93">
        <f>SUM(C849:C851)</f>
        <v>939</v>
      </c>
      <c r="D848" s="93">
        <f>SUM(D849:D851)</f>
        <v>1300</v>
      </c>
    </row>
    <row r="849" s="80" customFormat="1" ht="29.1" customHeight="1" spans="1:4">
      <c r="A849" s="97" t="s">
        <v>693</v>
      </c>
      <c r="B849" s="95">
        <v>240</v>
      </c>
      <c r="C849" s="96">
        <v>939</v>
      </c>
      <c r="D849" s="96">
        <v>1300</v>
      </c>
    </row>
    <row r="850" s="80" customFormat="1" ht="29.1" customHeight="1" spans="1:4">
      <c r="A850" s="97" t="s">
        <v>694</v>
      </c>
      <c r="B850" s="95">
        <v>899</v>
      </c>
      <c r="C850" s="96"/>
      <c r="D850" s="96"/>
    </row>
    <row r="851" s="80" customFormat="1" ht="29.1" customHeight="1" spans="1:4">
      <c r="A851" s="97" t="s">
        <v>695</v>
      </c>
      <c r="B851" s="95"/>
      <c r="C851" s="96"/>
      <c r="D851" s="96"/>
    </row>
    <row r="852" s="80" customFormat="1" ht="29.1" customHeight="1" spans="1:4">
      <c r="A852" s="98" t="s">
        <v>696</v>
      </c>
      <c r="B852" s="93">
        <f t="shared" ref="B852:B856" si="3">B853</f>
        <v>0</v>
      </c>
      <c r="C852" s="93">
        <f t="shared" ref="C852:C856" si="4">C853</f>
        <v>0</v>
      </c>
      <c r="D852" s="93">
        <f t="shared" ref="D852:D856" si="5">D853</f>
        <v>6</v>
      </c>
    </row>
    <row r="853" s="80" customFormat="1" ht="29.1" customHeight="1" spans="1:4">
      <c r="A853" s="97" t="s">
        <v>697</v>
      </c>
      <c r="B853" s="95"/>
      <c r="C853" s="96"/>
      <c r="D853" s="96">
        <v>6</v>
      </c>
    </row>
    <row r="854" s="80" customFormat="1" ht="29.1" customHeight="1" spans="1:4">
      <c r="A854" s="92" t="s">
        <v>698</v>
      </c>
      <c r="B854" s="106">
        <v>6500</v>
      </c>
      <c r="C854" s="102">
        <v>6500</v>
      </c>
      <c r="D854" s="96"/>
    </row>
    <row r="855" s="80" customFormat="1" ht="29.1" customHeight="1" spans="1:4">
      <c r="A855" s="92" t="s">
        <v>699</v>
      </c>
      <c r="B855" s="106">
        <f t="shared" si="3"/>
        <v>1962</v>
      </c>
      <c r="C855" s="106">
        <f t="shared" si="4"/>
        <v>19500</v>
      </c>
      <c r="D855" s="106">
        <f t="shared" si="5"/>
        <v>1829</v>
      </c>
    </row>
    <row r="856" s="80" customFormat="1" ht="29.1" customHeight="1" spans="1:4">
      <c r="A856" s="92" t="s">
        <v>700</v>
      </c>
      <c r="B856" s="106">
        <f t="shared" si="3"/>
        <v>1962</v>
      </c>
      <c r="C856" s="106">
        <f t="shared" si="4"/>
        <v>19500</v>
      </c>
      <c r="D856" s="106">
        <f t="shared" si="5"/>
        <v>1829</v>
      </c>
    </row>
    <row r="857" s="80" customFormat="1" ht="29.1" customHeight="1" spans="1:4">
      <c r="A857" s="94" t="s">
        <v>701</v>
      </c>
      <c r="B857" s="107">
        <v>1962</v>
      </c>
      <c r="C857" s="96">
        <v>19500</v>
      </c>
      <c r="D857" s="96">
        <v>1829</v>
      </c>
    </row>
    <row r="858" s="80" customFormat="1" ht="29.1" customHeight="1" spans="1:4">
      <c r="A858" s="92" t="s">
        <v>702</v>
      </c>
      <c r="B858" s="106">
        <f>B859</f>
        <v>7228</v>
      </c>
      <c r="C858" s="106">
        <f>C859</f>
        <v>6930</v>
      </c>
      <c r="D858" s="106">
        <f>D859</f>
        <v>6931</v>
      </c>
    </row>
    <row r="859" s="80" customFormat="1" ht="29.1" customHeight="1" spans="1:4">
      <c r="A859" s="92" t="s">
        <v>703</v>
      </c>
      <c r="B859" s="106">
        <f>B860+B861</f>
        <v>7228</v>
      </c>
      <c r="C859" s="106">
        <f>C860+C861</f>
        <v>6930</v>
      </c>
      <c r="D859" s="106">
        <f>D860+D861</f>
        <v>6931</v>
      </c>
    </row>
    <row r="860" s="80" customFormat="1" ht="29.1" customHeight="1" spans="1:4">
      <c r="A860" s="94" t="s">
        <v>704</v>
      </c>
      <c r="B860" s="107">
        <v>7228</v>
      </c>
      <c r="C860" s="96">
        <v>6930</v>
      </c>
      <c r="D860" s="96">
        <v>6931</v>
      </c>
    </row>
    <row r="861" s="80" customFormat="1" ht="29.1" customHeight="1" spans="1:4">
      <c r="A861" s="97" t="s">
        <v>705</v>
      </c>
      <c r="B861" s="108"/>
      <c r="C861" s="96"/>
      <c r="D861" s="96"/>
    </row>
    <row r="862" s="80" customFormat="1" ht="29.1" customHeight="1" spans="1:4">
      <c r="A862" s="92" t="s">
        <v>706</v>
      </c>
      <c r="B862" s="106">
        <f>B863</f>
        <v>38</v>
      </c>
      <c r="C862" s="106">
        <f>C863</f>
        <v>31</v>
      </c>
      <c r="D862" s="106">
        <f>D863</f>
        <v>25</v>
      </c>
    </row>
    <row r="863" s="80" customFormat="1" ht="29.1" customHeight="1" spans="1:4">
      <c r="A863" s="92" t="s">
        <v>707</v>
      </c>
      <c r="B863" s="107">
        <v>38</v>
      </c>
      <c r="C863" s="96">
        <v>31</v>
      </c>
      <c r="D863" s="96">
        <v>25</v>
      </c>
    </row>
    <row r="864" s="80" customFormat="1" ht="29.1" customHeight="1" spans="1:4">
      <c r="A864" s="68" t="s">
        <v>708</v>
      </c>
      <c r="B864" s="109">
        <f>B5+B189+B190+B191+B237+B270+B297+B346+B464+B535+B555+B578+B685+B711+B738+B752+B762+B763+B791+B807+B826+B854+B855+B858+B862</f>
        <v>273497</v>
      </c>
      <c r="C864" s="109">
        <f>C5+C189+C190+C191+C237+C270+C297+C346+C464+C535+C555+C578+C685+C711+C738+C752+C762+C763+C791+C807+C826+C854+C855+C858+C862</f>
        <v>341281</v>
      </c>
      <c r="D864" s="109">
        <f>D5+D189+D190+D191+D237+D270+D297+D346+D464+D535+D555+D578+D685+D711+D738+D752+D762+D763+D791+D807+D826+D854+D855+D858+D862</f>
        <v>400000</v>
      </c>
    </row>
    <row r="865" s="80" customFormat="1" ht="26.1" customHeight="1" spans="2:3">
      <c r="B865" s="83"/>
      <c r="C865" s="110"/>
    </row>
    <row r="866" s="80" customFormat="1" customHeight="1" spans="2:3">
      <c r="B866" s="83"/>
      <c r="C866" s="84"/>
    </row>
    <row r="867" s="80" customFormat="1" customHeight="1" spans="2:3">
      <c r="B867" s="83"/>
      <c r="C867" s="84"/>
    </row>
    <row r="868" s="80" customFormat="1" customHeight="1" spans="2:3">
      <c r="B868" s="111"/>
      <c r="C868" s="84"/>
    </row>
  </sheetData>
  <mergeCells count="1">
    <mergeCell ref="A2:D2"/>
  </mergeCells>
  <printOptions horizontalCentered="1"/>
  <pageMargins left="0.66875" right="0.551181102362205" top="0.53" bottom="0.6" header="0.31496062992126" footer="0.31496062992126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53"/>
  <sheetViews>
    <sheetView workbookViewId="0">
      <selection activeCell="I7" sqref="I7"/>
    </sheetView>
  </sheetViews>
  <sheetFormatPr defaultColWidth="9" defaultRowHeight="14.25"/>
  <cols>
    <col min="1" max="1" width="44.25" style="44" customWidth="1"/>
    <col min="2" max="3" width="12.75" style="64" customWidth="1"/>
    <col min="4" max="234" width="9" style="44" customWidth="1"/>
    <col min="235" max="16384" width="9" style="43"/>
  </cols>
  <sheetData>
    <row r="1" s="43" customFormat="1" ht="18.75" spans="1:234">
      <c r="A1" s="14" t="s">
        <v>709</v>
      </c>
      <c r="B1" s="64"/>
      <c r="C1" s="6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</row>
    <row r="2" s="43" customFormat="1" ht="30" customHeight="1" spans="1:234">
      <c r="A2" s="28" t="s">
        <v>710</v>
      </c>
      <c r="B2" s="28"/>
      <c r="C2" s="28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</row>
    <row r="3" s="43" customFormat="1" ht="28.5" customHeight="1" spans="1:234">
      <c r="A3" s="65"/>
      <c r="B3" s="64"/>
      <c r="C3" s="66" t="s">
        <v>12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</row>
    <row r="4" s="43" customFormat="1" ht="39" customHeight="1" spans="1:234">
      <c r="A4" s="67" t="s">
        <v>711</v>
      </c>
      <c r="B4" s="68" t="s">
        <v>14</v>
      </c>
      <c r="C4" s="20" t="s">
        <v>15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</row>
    <row r="5" s="43" customFormat="1" ht="28.5" customHeight="1" spans="1:234">
      <c r="A5" s="69" t="s">
        <v>712</v>
      </c>
      <c r="B5" s="70"/>
      <c r="C5" s="71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</row>
    <row r="6" s="43" customFormat="1" ht="28.5" customHeight="1" spans="1:234">
      <c r="A6" s="69" t="s">
        <v>713</v>
      </c>
      <c r="B6" s="70"/>
      <c r="C6" s="71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</row>
    <row r="7" s="43" customFormat="1" ht="28.5" customHeight="1" spans="1:234">
      <c r="A7" s="69" t="s">
        <v>714</v>
      </c>
      <c r="B7" s="70"/>
      <c r="C7" s="71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</row>
    <row r="8" s="43" customFormat="1" ht="28.5" customHeight="1" spans="1:234">
      <c r="A8" s="72" t="s">
        <v>715</v>
      </c>
      <c r="B8" s="70"/>
      <c r="C8" s="71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</row>
    <row r="9" s="43" customFormat="1" ht="28.5" customHeight="1" spans="1:234">
      <c r="A9" s="72" t="s">
        <v>716</v>
      </c>
      <c r="B9" s="70">
        <v>15047</v>
      </c>
      <c r="C9" s="70">
        <v>15047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</row>
    <row r="10" s="43" customFormat="1" ht="28.5" customHeight="1" spans="1:234">
      <c r="A10" s="72" t="s">
        <v>717</v>
      </c>
      <c r="B10" s="70">
        <v>490</v>
      </c>
      <c r="C10" s="70">
        <v>490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</row>
    <row r="11" s="43" customFormat="1" ht="28.5" customHeight="1" spans="1:234">
      <c r="A11" s="72" t="s">
        <v>718</v>
      </c>
      <c r="B11" s="70">
        <v>284463</v>
      </c>
      <c r="C11" s="70">
        <f>284463-50000</f>
        <v>234463</v>
      </c>
      <c r="D11" s="5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</row>
    <row r="12" s="43" customFormat="1" ht="28.5" customHeight="1" spans="1:234">
      <c r="A12" s="69" t="s">
        <v>719</v>
      </c>
      <c r="B12" s="70"/>
      <c r="C12" s="7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</row>
    <row r="13" s="43" customFormat="1" ht="28.5" customHeight="1" spans="1:234">
      <c r="A13" s="69" t="s">
        <v>720</v>
      </c>
      <c r="B13" s="70"/>
      <c r="C13" s="70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</row>
    <row r="14" s="43" customFormat="1" ht="28.5" customHeight="1" spans="1:234">
      <c r="A14" s="69" t="s">
        <v>721</v>
      </c>
      <c r="B14" s="70">
        <v>4200</v>
      </c>
      <c r="C14" s="70">
        <v>2500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</row>
    <row r="15" s="43" customFormat="1" ht="28.5" customHeight="1" spans="1:234">
      <c r="A15" s="69" t="s">
        <v>722</v>
      </c>
      <c r="B15" s="70"/>
      <c r="C15" s="70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</row>
    <row r="16" s="43" customFormat="1" ht="28.5" customHeight="1" spans="1:234">
      <c r="A16" s="69" t="s">
        <v>723</v>
      </c>
      <c r="B16" s="70"/>
      <c r="C16" s="7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</row>
    <row r="17" s="43" customFormat="1" ht="28.5" customHeight="1" spans="1:234">
      <c r="A17" s="69" t="s">
        <v>719</v>
      </c>
      <c r="B17" s="70"/>
      <c r="C17" s="70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</row>
    <row r="18" s="43" customFormat="1" ht="28.5" customHeight="1" spans="1:234">
      <c r="A18" s="69" t="s">
        <v>720</v>
      </c>
      <c r="B18" s="70"/>
      <c r="C18" s="70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</row>
    <row r="19" s="43" customFormat="1" ht="28.5" customHeight="1" spans="1:234">
      <c r="A19" s="51" t="s">
        <v>724</v>
      </c>
      <c r="B19" s="70"/>
      <c r="C19" s="70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</row>
    <row r="20" s="43" customFormat="1" ht="28.5" customHeight="1" spans="1:234">
      <c r="A20" s="51" t="s">
        <v>725</v>
      </c>
      <c r="B20" s="70"/>
      <c r="C20" s="70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</row>
    <row r="21" s="43" customFormat="1" ht="28.5" customHeight="1" spans="1:234">
      <c r="A21" s="51" t="s">
        <v>726</v>
      </c>
      <c r="B21" s="70"/>
      <c r="C21" s="70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</row>
    <row r="22" s="43" customFormat="1" ht="28.5" customHeight="1" spans="1:234">
      <c r="A22" s="51" t="s">
        <v>727</v>
      </c>
      <c r="B22" s="70"/>
      <c r="C22" s="70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</row>
    <row r="23" s="43" customFormat="1" ht="28.5" customHeight="1" spans="1:234">
      <c r="A23" s="51" t="s">
        <v>728</v>
      </c>
      <c r="B23" s="70"/>
      <c r="C23" s="70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</row>
    <row r="24" s="43" customFormat="1" ht="28.5" customHeight="1" spans="1:234">
      <c r="A24" s="67" t="s">
        <v>729</v>
      </c>
      <c r="B24" s="73">
        <f>SUM(B9:B23)</f>
        <v>304200</v>
      </c>
      <c r="C24" s="73">
        <f>SUM(C9:C23)</f>
        <v>252500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</row>
    <row r="25" s="43" customFormat="1" ht="20.1" hidden="1" customHeight="1" spans="1:234">
      <c r="A25" s="60" t="s">
        <v>730</v>
      </c>
      <c r="B25" s="74"/>
      <c r="C25" s="57" t="s">
        <v>731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</row>
    <row r="26" s="43" customFormat="1" ht="20.1" hidden="1" customHeight="1" spans="1:234">
      <c r="A26" s="61" t="s">
        <v>732</v>
      </c>
      <c r="B26" s="74"/>
      <c r="C26" s="75" t="s">
        <v>733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</row>
    <row r="27" s="43" customFormat="1" ht="20.1" hidden="1" customHeight="1" spans="1:234">
      <c r="A27" s="61" t="s">
        <v>734</v>
      </c>
      <c r="B27" s="74"/>
      <c r="C27" s="75" t="s">
        <v>735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</row>
    <row r="28" s="43" customFormat="1" ht="20.1" hidden="1" customHeight="1" spans="1:234">
      <c r="A28" s="61" t="s">
        <v>736</v>
      </c>
      <c r="B28" s="74"/>
      <c r="C28" s="75" t="s">
        <v>737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</row>
    <row r="29" s="43" customFormat="1" ht="20.1" hidden="1" customHeight="1" spans="1:234">
      <c r="A29" s="61" t="s">
        <v>738</v>
      </c>
      <c r="B29" s="74"/>
      <c r="C29" s="75" t="s">
        <v>739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</row>
    <row r="30" s="43" customFormat="1" ht="20.1" hidden="1" customHeight="1" spans="1:234">
      <c r="A30" s="61" t="s">
        <v>740</v>
      </c>
      <c r="B30" s="74"/>
      <c r="C30" s="75" t="s">
        <v>741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</row>
    <row r="31" s="43" customFormat="1" ht="20.1" hidden="1" customHeight="1" spans="1:234">
      <c r="A31" s="61" t="s">
        <v>742</v>
      </c>
      <c r="B31" s="74"/>
      <c r="C31" s="76" t="s">
        <v>743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</row>
    <row r="32" s="43" customFormat="1" ht="20.1" hidden="1" customHeight="1" spans="1:234">
      <c r="A32" s="62" t="s">
        <v>744</v>
      </c>
      <c r="B32" s="74"/>
      <c r="C32" s="76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</row>
    <row r="33" s="43" customFormat="1" ht="20.1" hidden="1" customHeight="1" spans="1:234">
      <c r="A33" s="62" t="s">
        <v>745</v>
      </c>
      <c r="B33" s="74"/>
      <c r="C33" s="76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</row>
    <row r="34" s="43" customFormat="1" ht="20.1" hidden="1" customHeight="1" spans="1:234">
      <c r="A34" s="77" t="s">
        <v>746</v>
      </c>
      <c r="B34" s="74"/>
      <c r="C34" s="57" t="s">
        <v>747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</row>
    <row r="35" s="43" customFormat="1" ht="20.1" customHeight="1" spans="1:234">
      <c r="A35" s="44"/>
      <c r="B35" s="78"/>
      <c r="C35" s="6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</row>
    <row r="36" s="43" customFormat="1" ht="20.1" customHeight="1" spans="1:234">
      <c r="A36" s="44"/>
      <c r="B36" s="64"/>
      <c r="C36" s="6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</row>
    <row r="37" s="43" customFormat="1" ht="20.1" customHeight="1" spans="2:234">
      <c r="B37" s="79"/>
      <c r="C37" s="7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</row>
    <row r="38" s="43" customFormat="1" ht="20.1" customHeight="1" spans="2:234">
      <c r="B38" s="79"/>
      <c r="C38" s="6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</row>
    <row r="39" s="43" customFormat="1" ht="20.1" customHeight="1" spans="2:234">
      <c r="B39" s="79"/>
      <c r="C39" s="6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</row>
    <row r="40" s="43" customFormat="1" ht="20.1" customHeight="1" spans="2:234">
      <c r="B40" s="79"/>
      <c r="C40" s="6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</row>
    <row r="41" s="43" customFormat="1" ht="20.1" customHeight="1" spans="2:234">
      <c r="B41" s="79"/>
      <c r="C41" s="6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</row>
    <row r="42" s="43" customFormat="1" ht="20.1" customHeight="1" spans="2:234">
      <c r="B42" s="79"/>
      <c r="C42" s="6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</row>
    <row r="43" s="43" customFormat="1" ht="20.1" customHeight="1" spans="2:234">
      <c r="B43" s="79"/>
      <c r="C43" s="6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</row>
    <row r="44" s="43" customFormat="1" ht="20.1" customHeight="1" spans="1:234">
      <c r="A44" s="44"/>
      <c r="B44" s="64"/>
      <c r="C44" s="6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</row>
    <row r="45" s="43" customFormat="1" ht="20.1" customHeight="1" spans="1:234">
      <c r="A45" s="44"/>
      <c r="B45" s="64"/>
      <c r="C45" s="6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</row>
    <row r="46" s="43" customFormat="1" ht="20.1" customHeight="1" spans="1:234">
      <c r="A46" s="44"/>
      <c r="B46" s="64"/>
      <c r="C46" s="6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</row>
    <row r="47" s="43" customFormat="1" ht="20.1" customHeight="1" spans="1:234">
      <c r="A47" s="44"/>
      <c r="B47" s="64"/>
      <c r="C47" s="6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</row>
    <row r="48" s="43" customFormat="1" ht="20.1" customHeight="1" spans="1:234">
      <c r="A48" s="44"/>
      <c r="B48" s="64"/>
      <c r="C48" s="6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</row>
    <row r="49" s="43" customFormat="1" ht="20.1" customHeight="1" spans="1:234">
      <c r="A49" s="44"/>
      <c r="B49" s="64"/>
      <c r="C49" s="6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</row>
    <row r="50" s="43" customFormat="1" ht="20.1" customHeight="1" spans="1:234">
      <c r="A50" s="44"/>
      <c r="B50" s="64"/>
      <c r="C50" s="6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</row>
    <row r="51" s="43" customFormat="1" ht="20.1" customHeight="1" spans="1:234">
      <c r="A51" s="44"/>
      <c r="B51" s="64"/>
      <c r="C51" s="6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</row>
    <row r="52" s="43" customFormat="1" ht="20.1" customHeight="1" spans="1:234">
      <c r="A52" s="44"/>
      <c r="B52" s="64"/>
      <c r="C52" s="6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</row>
    <row r="53" s="43" customFormat="1" ht="20.1" customHeight="1" spans="1:234">
      <c r="A53" s="44"/>
      <c r="B53" s="64"/>
      <c r="C53" s="6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58"/>
  <sheetViews>
    <sheetView workbookViewId="0">
      <pane xSplit="1" ySplit="5" topLeftCell="B42" activePane="bottomRight" state="frozen"/>
      <selection/>
      <selection pane="topRight"/>
      <selection pane="bottomLeft"/>
      <selection pane="bottomRight" activeCell="B47" sqref="B47"/>
    </sheetView>
  </sheetViews>
  <sheetFormatPr defaultColWidth="9" defaultRowHeight="14.25"/>
  <cols>
    <col min="1" max="1" width="55.5" style="44" customWidth="1"/>
    <col min="2" max="2" width="14.2" style="44" customWidth="1"/>
    <col min="3" max="3" width="16.8166666666667" style="45" customWidth="1"/>
    <col min="4" max="4" width="15.7" style="44" customWidth="1"/>
    <col min="5" max="7" width="9" style="44" customWidth="1"/>
    <col min="8" max="8" width="16.375" style="44" customWidth="1"/>
    <col min="9" max="227" width="9" style="44" customWidth="1"/>
    <col min="228" max="16384" width="9" style="43"/>
  </cols>
  <sheetData>
    <row r="1" s="43" customFormat="1" ht="18.75" spans="1:227">
      <c r="A1" s="14" t="s">
        <v>748</v>
      </c>
      <c r="B1" s="44"/>
      <c r="C1" s="45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</row>
    <row r="2" s="43" customFormat="1" ht="30" customHeight="1" spans="1:227">
      <c r="A2" s="28" t="s">
        <v>749</v>
      </c>
      <c r="B2" s="28"/>
      <c r="C2" s="28"/>
      <c r="D2" s="2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</row>
    <row r="3" s="43" customFormat="1" ht="28.5" customHeight="1" spans="1:227">
      <c r="A3" s="44"/>
      <c r="B3" s="46"/>
      <c r="C3" s="47" t="s">
        <v>12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</row>
    <row r="4" s="43" customFormat="1" ht="39" customHeight="1" spans="1:227">
      <c r="A4" s="40" t="s">
        <v>41</v>
      </c>
      <c r="B4" s="40" t="s">
        <v>14</v>
      </c>
      <c r="C4" s="48" t="s">
        <v>42</v>
      </c>
      <c r="D4" s="20" t="s">
        <v>43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</row>
    <row r="5" s="43" customFormat="1" ht="21" customHeight="1" spans="1:227">
      <c r="A5" s="49" t="s">
        <v>750</v>
      </c>
      <c r="B5" s="42"/>
      <c r="C5" s="50"/>
      <c r="D5" s="51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</row>
    <row r="6" s="43" customFormat="1" ht="21" customHeight="1" spans="1:227">
      <c r="A6" s="49" t="s">
        <v>751</v>
      </c>
      <c r="B6" s="42"/>
      <c r="C6" s="50">
        <v>200</v>
      </c>
      <c r="D6" s="52">
        <f>200+184</f>
        <v>384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</row>
    <row r="7" s="43" customFormat="1" ht="21" customHeight="1" spans="1:227">
      <c r="A7" s="49" t="s">
        <v>752</v>
      </c>
      <c r="B7" s="42"/>
      <c r="C7" s="50"/>
      <c r="D7" s="52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</row>
    <row r="8" s="43" customFormat="1" ht="21" customHeight="1" spans="1:227">
      <c r="A8" s="49" t="s">
        <v>753</v>
      </c>
      <c r="B8" s="42">
        <f>SUM(B9:B18)</f>
        <v>291991</v>
      </c>
      <c r="C8" s="52">
        <f>SUM(C9:C18)</f>
        <v>299763</v>
      </c>
      <c r="D8" s="52">
        <f>SUM(D9:D18)</f>
        <v>257679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</row>
    <row r="9" s="43" customFormat="1" ht="21" customHeight="1" spans="1:227">
      <c r="A9" s="49" t="s">
        <v>754</v>
      </c>
      <c r="B9" s="42">
        <v>249254</v>
      </c>
      <c r="C9" s="52">
        <v>235026</v>
      </c>
      <c r="D9" s="52">
        <f>193343+1104</f>
        <v>194447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</row>
    <row r="10" s="43" customFormat="1" ht="21" customHeight="1" spans="1:227">
      <c r="A10" s="49" t="s">
        <v>755</v>
      </c>
      <c r="B10" s="42">
        <v>15047</v>
      </c>
      <c r="C10" s="52">
        <v>15047</v>
      </c>
      <c r="D10" s="52">
        <v>15047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</row>
    <row r="11" s="43" customFormat="1" ht="21" customHeight="1" spans="1:227">
      <c r="A11" s="49" t="s">
        <v>756</v>
      </c>
      <c r="B11" s="42">
        <v>490</v>
      </c>
      <c r="C11" s="52">
        <v>490</v>
      </c>
      <c r="D11" s="52">
        <v>490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</row>
    <row r="12" s="43" customFormat="1" ht="21" customHeight="1" spans="1:227">
      <c r="A12" s="49" t="s">
        <v>757</v>
      </c>
      <c r="B12" s="42">
        <v>4200</v>
      </c>
      <c r="C12" s="52">
        <v>4200</v>
      </c>
      <c r="D12" s="52">
        <v>2695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</row>
    <row r="13" s="43" customFormat="1" ht="21" customHeight="1" spans="1:227">
      <c r="A13" s="49" t="s">
        <v>758</v>
      </c>
      <c r="B13" s="53"/>
      <c r="C13" s="52"/>
      <c r="D13" s="5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</row>
    <row r="14" s="43" customFormat="1" ht="21" customHeight="1" spans="1:227">
      <c r="A14" s="49" t="s">
        <v>759</v>
      </c>
      <c r="B14" s="42"/>
      <c r="C14" s="52"/>
      <c r="D14" s="5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</row>
    <row r="15" s="43" customFormat="1" ht="21" customHeight="1" spans="1:227">
      <c r="A15" s="49" t="s">
        <v>760</v>
      </c>
      <c r="B15" s="42"/>
      <c r="C15" s="52"/>
      <c r="D15" s="5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</row>
    <row r="16" s="43" customFormat="1" ht="21" customHeight="1" spans="1:227">
      <c r="A16" s="49" t="s">
        <v>761</v>
      </c>
      <c r="B16" s="42"/>
      <c r="C16" s="52"/>
      <c r="D16" s="5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</row>
    <row r="17" s="43" customFormat="1" ht="21" customHeight="1" spans="1:227">
      <c r="A17" s="49" t="s">
        <v>762</v>
      </c>
      <c r="B17" s="42"/>
      <c r="C17" s="52"/>
      <c r="D17" s="5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</row>
    <row r="18" s="43" customFormat="1" ht="21" customHeight="1" spans="1:227">
      <c r="A18" s="49" t="s">
        <v>763</v>
      </c>
      <c r="B18" s="42">
        <v>23000</v>
      </c>
      <c r="C18" s="52">
        <v>45000</v>
      </c>
      <c r="D18" s="52">
        <v>45000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</row>
    <row r="19" s="43" customFormat="1" ht="21" customHeight="1" spans="1:227">
      <c r="A19" s="49" t="s">
        <v>764</v>
      </c>
      <c r="B19" s="42"/>
      <c r="C19" s="52">
        <f>SUM(C20:C24)</f>
        <v>194</v>
      </c>
      <c r="D19" s="52">
        <v>591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</row>
    <row r="20" s="43" customFormat="1" ht="21" customHeight="1" spans="1:227">
      <c r="A20" s="54" t="s">
        <v>765</v>
      </c>
      <c r="B20" s="42"/>
      <c r="C20" s="52">
        <v>147</v>
      </c>
      <c r="D20" s="52">
        <v>544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</row>
    <row r="21" s="43" customFormat="1" ht="21" customHeight="1" spans="1:227">
      <c r="A21" s="54" t="s">
        <v>766</v>
      </c>
      <c r="B21" s="42"/>
      <c r="C21" s="52">
        <v>47</v>
      </c>
      <c r="D21" s="52">
        <v>47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</row>
    <row r="22" s="43" customFormat="1" ht="21" customHeight="1" spans="1:227">
      <c r="A22" s="54" t="s">
        <v>767</v>
      </c>
      <c r="B22" s="42"/>
      <c r="C22" s="52"/>
      <c r="D22" s="5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</row>
    <row r="23" s="43" customFormat="1" ht="21" customHeight="1" spans="1:227">
      <c r="A23" s="54" t="s">
        <v>768</v>
      </c>
      <c r="B23" s="42"/>
      <c r="C23" s="52"/>
      <c r="D23" s="5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</row>
    <row r="24" s="43" customFormat="1" ht="21" customHeight="1" spans="1:227">
      <c r="A24" s="54" t="s">
        <v>769</v>
      </c>
      <c r="B24" s="42"/>
      <c r="C24" s="52"/>
      <c r="D24" s="5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</row>
    <row r="25" s="43" customFormat="1" ht="21" customHeight="1" spans="1:227">
      <c r="A25" s="55" t="s">
        <v>770</v>
      </c>
      <c r="B25" s="42"/>
      <c r="C25" s="52"/>
      <c r="D25" s="52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</row>
    <row r="26" s="43" customFormat="1" ht="21" customHeight="1" spans="1:227">
      <c r="A26" s="54" t="s">
        <v>771</v>
      </c>
      <c r="B26" s="42"/>
      <c r="C26" s="52"/>
      <c r="D26" s="52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</row>
    <row r="27" s="43" customFormat="1" ht="21" customHeight="1" spans="1:227">
      <c r="A27" s="54" t="s">
        <v>772</v>
      </c>
      <c r="B27" s="42"/>
      <c r="C27" s="52"/>
      <c r="D27" s="52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</row>
    <row r="28" s="43" customFormat="1" ht="21" customHeight="1" spans="1:227">
      <c r="A28" s="54" t="s">
        <v>773</v>
      </c>
      <c r="B28" s="42"/>
      <c r="C28" s="52"/>
      <c r="D28" s="52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</row>
    <row r="29" s="43" customFormat="1" ht="21" customHeight="1" spans="1:227">
      <c r="A29" s="54" t="s">
        <v>774</v>
      </c>
      <c r="B29" s="42"/>
      <c r="C29" s="52"/>
      <c r="D29" s="5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</row>
    <row r="30" s="43" customFormat="1" ht="21" customHeight="1" spans="1:227">
      <c r="A30" s="55" t="s">
        <v>775</v>
      </c>
      <c r="B30" s="42"/>
      <c r="C30" s="52"/>
      <c r="D30" s="52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</row>
    <row r="31" s="43" customFormat="1" ht="21" customHeight="1" spans="1:227">
      <c r="A31" s="54" t="s">
        <v>776</v>
      </c>
      <c r="B31" s="42"/>
      <c r="C31" s="52"/>
      <c r="D31" s="52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</row>
    <row r="32" s="43" customFormat="1" ht="21" customHeight="1" spans="1:227">
      <c r="A32" s="54" t="s">
        <v>777</v>
      </c>
      <c r="B32" s="42"/>
      <c r="C32" s="52"/>
      <c r="D32" s="52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</row>
    <row r="33" s="43" customFormat="1" ht="21" customHeight="1" spans="1:227">
      <c r="A33" s="54" t="s">
        <v>778</v>
      </c>
      <c r="B33" s="42"/>
      <c r="C33" s="52"/>
      <c r="D33" s="52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</row>
    <row r="34" s="43" customFormat="1" ht="21" customHeight="1" spans="1:227">
      <c r="A34" s="55" t="s">
        <v>779</v>
      </c>
      <c r="B34" s="42"/>
      <c r="C34" s="52"/>
      <c r="D34" s="52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</row>
    <row r="35" s="43" customFormat="1" ht="21" customHeight="1" spans="1:227">
      <c r="A35" s="55" t="s">
        <v>780</v>
      </c>
      <c r="B35" s="42">
        <f>SUM(B36:B38)</f>
        <v>31022</v>
      </c>
      <c r="C35" s="52">
        <f>SUM(C36:C38)</f>
        <v>120836</v>
      </c>
      <c r="D35" s="52">
        <f>SUM(D36:D38)</f>
        <v>153607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</row>
    <row r="36" s="43" customFormat="1" ht="21" customHeight="1" spans="1:227">
      <c r="A36" s="54" t="s">
        <v>781</v>
      </c>
      <c r="B36" s="42">
        <v>31000</v>
      </c>
      <c r="C36" s="52">
        <v>120500</v>
      </c>
      <c r="D36" s="52">
        <v>150500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</row>
    <row r="37" s="43" customFormat="1" ht="21" customHeight="1" spans="1:227">
      <c r="A37" s="54" t="s">
        <v>782</v>
      </c>
      <c r="B37" s="42">
        <v>22</v>
      </c>
      <c r="C37" s="52">
        <v>336</v>
      </c>
      <c r="D37" s="52">
        <v>3107</v>
      </c>
      <c r="E37" s="44"/>
      <c r="F37" s="44"/>
      <c r="G37" s="44"/>
      <c r="H37" s="56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</row>
    <row r="38" s="43" customFormat="1" ht="21" customHeight="1" spans="1:227">
      <c r="A38" s="54" t="s">
        <v>783</v>
      </c>
      <c r="B38" s="42"/>
      <c r="C38" s="52"/>
      <c r="D38" s="52"/>
      <c r="E38" s="44"/>
      <c r="F38" s="44"/>
      <c r="G38" s="44"/>
      <c r="H38" s="56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</row>
    <row r="39" s="43" customFormat="1" ht="21" customHeight="1" spans="1:227">
      <c r="A39" s="55" t="s">
        <v>784</v>
      </c>
      <c r="B39" s="42">
        <v>28035</v>
      </c>
      <c r="C39" s="52">
        <v>17274</v>
      </c>
      <c r="D39" s="52">
        <v>16177</v>
      </c>
      <c r="E39" s="44"/>
      <c r="F39" s="44"/>
      <c r="G39" s="44"/>
      <c r="H39" s="56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</row>
    <row r="40" s="43" customFormat="1" ht="21" customHeight="1" spans="1:227">
      <c r="A40" s="55" t="s">
        <v>785</v>
      </c>
      <c r="B40" s="42">
        <v>202</v>
      </c>
      <c r="C40" s="52">
        <v>290</v>
      </c>
      <c r="D40" s="52">
        <v>161</v>
      </c>
      <c r="E40" s="44"/>
      <c r="F40" s="44"/>
      <c r="G40" s="44"/>
      <c r="H40" s="56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</row>
    <row r="41" s="43" customFormat="1" ht="21" customHeight="1" spans="1:227">
      <c r="A41" s="55" t="s">
        <v>786</v>
      </c>
      <c r="B41" s="42"/>
      <c r="C41" s="52"/>
      <c r="D41" s="52"/>
      <c r="E41" s="44"/>
      <c r="F41" s="44"/>
      <c r="G41" s="44"/>
      <c r="H41" s="56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</row>
    <row r="42" s="43" customFormat="1" ht="24" customHeight="1" spans="1:227">
      <c r="A42" s="57" t="s">
        <v>787</v>
      </c>
      <c r="B42" s="58">
        <f>B8+B35+B39+B40</f>
        <v>351250</v>
      </c>
      <c r="C42" s="59">
        <f>SUM(C5,C6,C7,C8,C19,C35,C39,C40,C41)</f>
        <v>438557</v>
      </c>
      <c r="D42" s="59">
        <f>SUM(D5,D6,D7,D8,D19,D35,D39,D40,D41)</f>
        <v>428599</v>
      </c>
      <c r="E42" s="44"/>
      <c r="F42" s="44"/>
      <c r="G42" s="44"/>
      <c r="H42" s="56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</row>
    <row r="43" s="43" customFormat="1" ht="20.1" customHeight="1" spans="1:227">
      <c r="A43" s="60" t="s">
        <v>731</v>
      </c>
      <c r="B43" s="42">
        <f>B44+B47+B48+B49</f>
        <v>12100</v>
      </c>
      <c r="C43" s="52">
        <f>C44+C47+C48+C49</f>
        <v>37100</v>
      </c>
      <c r="D43" s="52">
        <f>D44+D47+D48+D49</f>
        <v>37100</v>
      </c>
      <c r="E43" s="44"/>
      <c r="F43" s="56"/>
      <c r="G43" s="44"/>
      <c r="H43" s="56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</row>
    <row r="44" s="43" customFormat="1" ht="20.1" customHeight="1" spans="1:227">
      <c r="A44" s="61" t="s">
        <v>733</v>
      </c>
      <c r="B44" s="42"/>
      <c r="C44" s="52"/>
      <c r="D44" s="51"/>
      <c r="E44" s="44"/>
      <c r="F44" s="44"/>
      <c r="G44" s="44"/>
      <c r="H44" s="56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</row>
    <row r="45" s="43" customFormat="1" ht="20.1" customHeight="1" spans="1:227">
      <c r="A45" s="61" t="s">
        <v>735</v>
      </c>
      <c r="B45" s="42"/>
      <c r="C45" s="52"/>
      <c r="D45" s="51"/>
      <c r="E45" s="44"/>
      <c r="F45" s="44"/>
      <c r="G45" s="44"/>
      <c r="H45" s="56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</row>
    <row r="46" s="43" customFormat="1" ht="20.1" customHeight="1" spans="1:227">
      <c r="A46" s="61" t="s">
        <v>737</v>
      </c>
      <c r="B46" s="42"/>
      <c r="C46" s="52"/>
      <c r="D46" s="51"/>
      <c r="E46" s="44"/>
      <c r="F46" s="44"/>
      <c r="G46" s="44"/>
      <c r="H46" s="56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</row>
    <row r="47" s="43" customFormat="1" ht="20.1" customHeight="1" spans="1:227">
      <c r="A47" s="61" t="s">
        <v>739</v>
      </c>
      <c r="B47" s="42"/>
      <c r="C47" s="52">
        <v>25000</v>
      </c>
      <c r="D47" s="52">
        <v>25000</v>
      </c>
      <c r="E47" s="44"/>
      <c r="F47" s="44"/>
      <c r="G47" s="44"/>
      <c r="H47" s="56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</row>
    <row r="48" s="43" customFormat="1" ht="20.1" customHeight="1" spans="1:227">
      <c r="A48" s="61" t="s">
        <v>741</v>
      </c>
      <c r="B48" s="42"/>
      <c r="C48" s="52"/>
      <c r="D48" s="52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</row>
    <row r="49" s="43" customFormat="1" ht="20.1" customHeight="1" spans="1:227">
      <c r="A49" s="62" t="s">
        <v>743</v>
      </c>
      <c r="B49" s="42">
        <v>12100</v>
      </c>
      <c r="C49" s="52">
        <v>12100</v>
      </c>
      <c r="D49" s="52">
        <v>12100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</row>
    <row r="50" s="43" customFormat="1" ht="20.1" customHeight="1" spans="1:227">
      <c r="A50" s="57" t="s">
        <v>747</v>
      </c>
      <c r="B50" s="58">
        <f>B42+B43</f>
        <v>363350</v>
      </c>
      <c r="C50" s="59">
        <f>C42+C43</f>
        <v>475657</v>
      </c>
      <c r="D50" s="59">
        <f>D42+D43</f>
        <v>465699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</row>
    <row r="51" s="43" customFormat="1" ht="20.1" customHeight="1" spans="1:227">
      <c r="A51" s="44"/>
      <c r="B51" s="44"/>
      <c r="C51" s="6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</row>
    <row r="52" s="43" customFormat="1" ht="20.1" customHeight="1" spans="1:227">
      <c r="A52" s="44"/>
      <c r="B52" s="44"/>
      <c r="C52" s="6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</row>
    <row r="53" s="43" customFormat="1" ht="20.1" customHeight="1" spans="1:227">
      <c r="A53" s="44"/>
      <c r="B53" s="44"/>
      <c r="C53" s="45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</row>
    <row r="54" s="43" customFormat="1" ht="20.1" customHeight="1" spans="1:227">
      <c r="A54" s="44"/>
      <c r="B54" s="44"/>
      <c r="C54" s="45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</row>
    <row r="55" s="43" customFormat="1" ht="20.1" customHeight="1" spans="1:227">
      <c r="A55" s="44"/>
      <c r="B55" s="44"/>
      <c r="C55" s="45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</row>
    <row r="56" s="43" customFormat="1" ht="20.1" customHeight="1" spans="1:227">
      <c r="A56" s="44"/>
      <c r="B56" s="44"/>
      <c r="C56" s="45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</row>
    <row r="57" s="43" customFormat="1" ht="20.1" customHeight="1" spans="1:227">
      <c r="A57" s="44"/>
      <c r="B57" s="44"/>
      <c r="C57" s="45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</row>
    <row r="58" s="43" customFormat="1" ht="20.1" customHeight="1" spans="1:227">
      <c r="A58" s="44"/>
      <c r="B58" s="44"/>
      <c r="C58" s="45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</row>
  </sheetData>
  <mergeCells count="1">
    <mergeCell ref="A2:D2"/>
  </mergeCells>
  <printOptions horizontalCentered="1"/>
  <pageMargins left="0.88" right="0.551181102362205" top="0.748031496062992" bottom="0.748031496062992" header="0.31496062992126" footer="0.31496062992126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7" sqref="C17"/>
    </sheetView>
  </sheetViews>
  <sheetFormatPr defaultColWidth="12.125" defaultRowHeight="14.25" outlineLevelCol="2"/>
  <cols>
    <col min="1" max="1" width="36.375" style="36" customWidth="1"/>
    <col min="2" max="3" width="17.875" style="36" customWidth="1"/>
    <col min="4" max="247" width="12.125" style="36"/>
    <col min="248" max="248" width="34.25" style="36" customWidth="1"/>
    <col min="249" max="249" width="26" style="36" customWidth="1"/>
    <col min="250" max="250" width="34.25" style="36" customWidth="1"/>
    <col min="251" max="251" width="26" style="36" customWidth="1"/>
    <col min="252" max="503" width="12.125" style="36"/>
    <col min="504" max="504" width="34.25" style="36" customWidth="1"/>
    <col min="505" max="505" width="26" style="36" customWidth="1"/>
    <col min="506" max="506" width="34.25" style="36" customWidth="1"/>
    <col min="507" max="507" width="26" style="36" customWidth="1"/>
    <col min="508" max="759" width="12.125" style="36"/>
    <col min="760" max="760" width="34.25" style="36" customWidth="1"/>
    <col min="761" max="761" width="26" style="36" customWidth="1"/>
    <col min="762" max="762" width="34.25" style="36" customWidth="1"/>
    <col min="763" max="763" width="26" style="36" customWidth="1"/>
    <col min="764" max="1015" width="12.125" style="36"/>
    <col min="1016" max="1016" width="34.25" style="36" customWidth="1"/>
    <col min="1017" max="1017" width="26" style="36" customWidth="1"/>
    <col min="1018" max="1018" width="34.25" style="36" customWidth="1"/>
    <col min="1019" max="1019" width="26" style="36" customWidth="1"/>
    <col min="1020" max="1271" width="12.125" style="36"/>
    <col min="1272" max="1272" width="34.25" style="36" customWidth="1"/>
    <col min="1273" max="1273" width="26" style="36" customWidth="1"/>
    <col min="1274" max="1274" width="34.25" style="36" customWidth="1"/>
    <col min="1275" max="1275" width="26" style="36" customWidth="1"/>
    <col min="1276" max="1527" width="12.125" style="36"/>
    <col min="1528" max="1528" width="34.25" style="36" customWidth="1"/>
    <col min="1529" max="1529" width="26" style="36" customWidth="1"/>
    <col min="1530" max="1530" width="34.25" style="36" customWidth="1"/>
    <col min="1531" max="1531" width="26" style="36" customWidth="1"/>
    <col min="1532" max="1783" width="12.125" style="36"/>
    <col min="1784" max="1784" width="34.25" style="36" customWidth="1"/>
    <col min="1785" max="1785" width="26" style="36" customWidth="1"/>
    <col min="1786" max="1786" width="34.25" style="36" customWidth="1"/>
    <col min="1787" max="1787" width="26" style="36" customWidth="1"/>
    <col min="1788" max="2039" width="12.125" style="36"/>
    <col min="2040" max="2040" width="34.25" style="36" customWidth="1"/>
    <col min="2041" max="2041" width="26" style="36" customWidth="1"/>
    <col min="2042" max="2042" width="34.25" style="36" customWidth="1"/>
    <col min="2043" max="2043" width="26" style="36" customWidth="1"/>
    <col min="2044" max="2295" width="12.125" style="36"/>
    <col min="2296" max="2296" width="34.25" style="36" customWidth="1"/>
    <col min="2297" max="2297" width="26" style="36" customWidth="1"/>
    <col min="2298" max="2298" width="34.25" style="36" customWidth="1"/>
    <col min="2299" max="2299" width="26" style="36" customWidth="1"/>
    <col min="2300" max="2551" width="12.125" style="36"/>
    <col min="2552" max="2552" width="34.25" style="36" customWidth="1"/>
    <col min="2553" max="2553" width="26" style="36" customWidth="1"/>
    <col min="2554" max="2554" width="34.25" style="36" customWidth="1"/>
    <col min="2555" max="2555" width="26" style="36" customWidth="1"/>
    <col min="2556" max="2807" width="12.125" style="36"/>
    <col min="2808" max="2808" width="34.25" style="36" customWidth="1"/>
    <col min="2809" max="2809" width="26" style="36" customWidth="1"/>
    <col min="2810" max="2810" width="34.25" style="36" customWidth="1"/>
    <col min="2811" max="2811" width="26" style="36" customWidth="1"/>
    <col min="2812" max="3063" width="12.125" style="36"/>
    <col min="3064" max="3064" width="34.25" style="36" customWidth="1"/>
    <col min="3065" max="3065" width="26" style="36" customWidth="1"/>
    <col min="3066" max="3066" width="34.25" style="36" customWidth="1"/>
    <col min="3067" max="3067" width="26" style="36" customWidth="1"/>
    <col min="3068" max="3319" width="12.125" style="36"/>
    <col min="3320" max="3320" width="34.25" style="36" customWidth="1"/>
    <col min="3321" max="3321" width="26" style="36" customWidth="1"/>
    <col min="3322" max="3322" width="34.25" style="36" customWidth="1"/>
    <col min="3323" max="3323" width="26" style="36" customWidth="1"/>
    <col min="3324" max="3575" width="12.125" style="36"/>
    <col min="3576" max="3576" width="34.25" style="36" customWidth="1"/>
    <col min="3577" max="3577" width="26" style="36" customWidth="1"/>
    <col min="3578" max="3578" width="34.25" style="36" customWidth="1"/>
    <col min="3579" max="3579" width="26" style="36" customWidth="1"/>
    <col min="3580" max="3831" width="12.125" style="36"/>
    <col min="3832" max="3832" width="34.25" style="36" customWidth="1"/>
    <col min="3833" max="3833" width="26" style="36" customWidth="1"/>
    <col min="3834" max="3834" width="34.25" style="36" customWidth="1"/>
    <col min="3835" max="3835" width="26" style="36" customWidth="1"/>
    <col min="3836" max="4087" width="12.125" style="36"/>
    <col min="4088" max="4088" width="34.25" style="36" customWidth="1"/>
    <col min="4089" max="4089" width="26" style="36" customWidth="1"/>
    <col min="4090" max="4090" width="34.25" style="36" customWidth="1"/>
    <col min="4091" max="4091" width="26" style="36" customWidth="1"/>
    <col min="4092" max="4343" width="12.125" style="36"/>
    <col min="4344" max="4344" width="34.25" style="36" customWidth="1"/>
    <col min="4345" max="4345" width="26" style="36" customWidth="1"/>
    <col min="4346" max="4346" width="34.25" style="36" customWidth="1"/>
    <col min="4347" max="4347" width="26" style="36" customWidth="1"/>
    <col min="4348" max="4599" width="12.125" style="36"/>
    <col min="4600" max="4600" width="34.25" style="36" customWidth="1"/>
    <col min="4601" max="4601" width="26" style="36" customWidth="1"/>
    <col min="4602" max="4602" width="34.25" style="36" customWidth="1"/>
    <col min="4603" max="4603" width="26" style="36" customWidth="1"/>
    <col min="4604" max="4855" width="12.125" style="36"/>
    <col min="4856" max="4856" width="34.25" style="36" customWidth="1"/>
    <col min="4857" max="4857" width="26" style="36" customWidth="1"/>
    <col min="4858" max="4858" width="34.25" style="36" customWidth="1"/>
    <col min="4859" max="4859" width="26" style="36" customWidth="1"/>
    <col min="4860" max="5111" width="12.125" style="36"/>
    <col min="5112" max="5112" width="34.25" style="36" customWidth="1"/>
    <col min="5113" max="5113" width="26" style="36" customWidth="1"/>
    <col min="5114" max="5114" width="34.25" style="36" customWidth="1"/>
    <col min="5115" max="5115" width="26" style="36" customWidth="1"/>
    <col min="5116" max="5367" width="12.125" style="36"/>
    <col min="5368" max="5368" width="34.25" style="36" customWidth="1"/>
    <col min="5369" max="5369" width="26" style="36" customWidth="1"/>
    <col min="5370" max="5370" width="34.25" style="36" customWidth="1"/>
    <col min="5371" max="5371" width="26" style="36" customWidth="1"/>
    <col min="5372" max="5623" width="12.125" style="36"/>
    <col min="5624" max="5624" width="34.25" style="36" customWidth="1"/>
    <col min="5625" max="5625" width="26" style="36" customWidth="1"/>
    <col min="5626" max="5626" width="34.25" style="36" customWidth="1"/>
    <col min="5627" max="5627" width="26" style="36" customWidth="1"/>
    <col min="5628" max="5879" width="12.125" style="36"/>
    <col min="5880" max="5880" width="34.25" style="36" customWidth="1"/>
    <col min="5881" max="5881" width="26" style="36" customWidth="1"/>
    <col min="5882" max="5882" width="34.25" style="36" customWidth="1"/>
    <col min="5883" max="5883" width="26" style="36" customWidth="1"/>
    <col min="5884" max="6135" width="12.125" style="36"/>
    <col min="6136" max="6136" width="34.25" style="36" customWidth="1"/>
    <col min="6137" max="6137" width="26" style="36" customWidth="1"/>
    <col min="6138" max="6138" width="34.25" style="36" customWidth="1"/>
    <col min="6139" max="6139" width="26" style="36" customWidth="1"/>
    <col min="6140" max="6391" width="12.125" style="36"/>
    <col min="6392" max="6392" width="34.25" style="36" customWidth="1"/>
    <col min="6393" max="6393" width="26" style="36" customWidth="1"/>
    <col min="6394" max="6394" width="34.25" style="36" customWidth="1"/>
    <col min="6395" max="6395" width="26" style="36" customWidth="1"/>
    <col min="6396" max="6647" width="12.125" style="36"/>
    <col min="6648" max="6648" width="34.25" style="36" customWidth="1"/>
    <col min="6649" max="6649" width="26" style="36" customWidth="1"/>
    <col min="6650" max="6650" width="34.25" style="36" customWidth="1"/>
    <col min="6651" max="6651" width="26" style="36" customWidth="1"/>
    <col min="6652" max="6903" width="12.125" style="36"/>
    <col min="6904" max="6904" width="34.25" style="36" customWidth="1"/>
    <col min="6905" max="6905" width="26" style="36" customWidth="1"/>
    <col min="6906" max="6906" width="34.25" style="36" customWidth="1"/>
    <col min="6907" max="6907" width="26" style="36" customWidth="1"/>
    <col min="6908" max="7159" width="12.125" style="36"/>
    <col min="7160" max="7160" width="34.25" style="36" customWidth="1"/>
    <col min="7161" max="7161" width="26" style="36" customWidth="1"/>
    <col min="7162" max="7162" width="34.25" style="36" customWidth="1"/>
    <col min="7163" max="7163" width="26" style="36" customWidth="1"/>
    <col min="7164" max="7415" width="12.125" style="36"/>
    <col min="7416" max="7416" width="34.25" style="36" customWidth="1"/>
    <col min="7417" max="7417" width="26" style="36" customWidth="1"/>
    <col min="7418" max="7418" width="34.25" style="36" customWidth="1"/>
    <col min="7419" max="7419" width="26" style="36" customWidth="1"/>
    <col min="7420" max="7671" width="12.125" style="36"/>
    <col min="7672" max="7672" width="34.25" style="36" customWidth="1"/>
    <col min="7673" max="7673" width="26" style="36" customWidth="1"/>
    <col min="7674" max="7674" width="34.25" style="36" customWidth="1"/>
    <col min="7675" max="7675" width="26" style="36" customWidth="1"/>
    <col min="7676" max="7927" width="12.125" style="36"/>
    <col min="7928" max="7928" width="34.25" style="36" customWidth="1"/>
    <col min="7929" max="7929" width="26" style="36" customWidth="1"/>
    <col min="7930" max="7930" width="34.25" style="36" customWidth="1"/>
    <col min="7931" max="7931" width="26" style="36" customWidth="1"/>
    <col min="7932" max="8183" width="12.125" style="36"/>
    <col min="8184" max="8184" width="34.25" style="36" customWidth="1"/>
    <col min="8185" max="8185" width="26" style="36" customWidth="1"/>
    <col min="8186" max="8186" width="34.25" style="36" customWidth="1"/>
    <col min="8187" max="8187" width="26" style="36" customWidth="1"/>
    <col min="8188" max="8439" width="12.125" style="36"/>
    <col min="8440" max="8440" width="34.25" style="36" customWidth="1"/>
    <col min="8441" max="8441" width="26" style="36" customWidth="1"/>
    <col min="8442" max="8442" width="34.25" style="36" customWidth="1"/>
    <col min="8443" max="8443" width="26" style="36" customWidth="1"/>
    <col min="8444" max="8695" width="12.125" style="36"/>
    <col min="8696" max="8696" width="34.25" style="36" customWidth="1"/>
    <col min="8697" max="8697" width="26" style="36" customWidth="1"/>
    <col min="8698" max="8698" width="34.25" style="36" customWidth="1"/>
    <col min="8699" max="8699" width="26" style="36" customWidth="1"/>
    <col min="8700" max="8951" width="12.125" style="36"/>
    <col min="8952" max="8952" width="34.25" style="36" customWidth="1"/>
    <col min="8953" max="8953" width="26" style="36" customWidth="1"/>
    <col min="8954" max="8954" width="34.25" style="36" customWidth="1"/>
    <col min="8955" max="8955" width="26" style="36" customWidth="1"/>
    <col min="8956" max="9207" width="12.125" style="36"/>
    <col min="9208" max="9208" width="34.25" style="36" customWidth="1"/>
    <col min="9209" max="9209" width="26" style="36" customWidth="1"/>
    <col min="9210" max="9210" width="34.25" style="36" customWidth="1"/>
    <col min="9211" max="9211" width="26" style="36" customWidth="1"/>
    <col min="9212" max="9463" width="12.125" style="36"/>
    <col min="9464" max="9464" width="34.25" style="36" customWidth="1"/>
    <col min="9465" max="9465" width="26" style="36" customWidth="1"/>
    <col min="9466" max="9466" width="34.25" style="36" customWidth="1"/>
    <col min="9467" max="9467" width="26" style="36" customWidth="1"/>
    <col min="9468" max="9719" width="12.125" style="36"/>
    <col min="9720" max="9720" width="34.25" style="36" customWidth="1"/>
    <col min="9721" max="9721" width="26" style="36" customWidth="1"/>
    <col min="9722" max="9722" width="34.25" style="36" customWidth="1"/>
    <col min="9723" max="9723" width="26" style="36" customWidth="1"/>
    <col min="9724" max="9975" width="12.125" style="36"/>
    <col min="9976" max="9976" width="34.25" style="36" customWidth="1"/>
    <col min="9977" max="9977" width="26" style="36" customWidth="1"/>
    <col min="9978" max="9978" width="34.25" style="36" customWidth="1"/>
    <col min="9979" max="9979" width="26" style="36" customWidth="1"/>
    <col min="9980" max="10231" width="12.125" style="36"/>
    <col min="10232" max="10232" width="34.25" style="36" customWidth="1"/>
    <col min="10233" max="10233" width="26" style="36" customWidth="1"/>
    <col min="10234" max="10234" width="34.25" style="36" customWidth="1"/>
    <col min="10235" max="10235" width="26" style="36" customWidth="1"/>
    <col min="10236" max="10487" width="12.125" style="36"/>
    <col min="10488" max="10488" width="34.25" style="36" customWidth="1"/>
    <col min="10489" max="10489" width="26" style="36" customWidth="1"/>
    <col min="10490" max="10490" width="34.25" style="36" customWidth="1"/>
    <col min="10491" max="10491" width="26" style="36" customWidth="1"/>
    <col min="10492" max="10743" width="12.125" style="36"/>
    <col min="10744" max="10744" width="34.25" style="36" customWidth="1"/>
    <col min="10745" max="10745" width="26" style="36" customWidth="1"/>
    <col min="10746" max="10746" width="34.25" style="36" customWidth="1"/>
    <col min="10747" max="10747" width="26" style="36" customWidth="1"/>
    <col min="10748" max="10999" width="12.125" style="36"/>
    <col min="11000" max="11000" width="34.25" style="36" customWidth="1"/>
    <col min="11001" max="11001" width="26" style="36" customWidth="1"/>
    <col min="11002" max="11002" width="34.25" style="36" customWidth="1"/>
    <col min="11003" max="11003" width="26" style="36" customWidth="1"/>
    <col min="11004" max="11255" width="12.125" style="36"/>
    <col min="11256" max="11256" width="34.25" style="36" customWidth="1"/>
    <col min="11257" max="11257" width="26" style="36" customWidth="1"/>
    <col min="11258" max="11258" width="34.25" style="36" customWidth="1"/>
    <col min="11259" max="11259" width="26" style="36" customWidth="1"/>
    <col min="11260" max="11511" width="12.125" style="36"/>
    <col min="11512" max="11512" width="34.25" style="36" customWidth="1"/>
    <col min="11513" max="11513" width="26" style="36" customWidth="1"/>
    <col min="11514" max="11514" width="34.25" style="36" customWidth="1"/>
    <col min="11515" max="11515" width="26" style="36" customWidth="1"/>
    <col min="11516" max="11767" width="12.125" style="36"/>
    <col min="11768" max="11768" width="34.25" style="36" customWidth="1"/>
    <col min="11769" max="11769" width="26" style="36" customWidth="1"/>
    <col min="11770" max="11770" width="34.25" style="36" customWidth="1"/>
    <col min="11771" max="11771" width="26" style="36" customWidth="1"/>
    <col min="11772" max="12023" width="12.125" style="36"/>
    <col min="12024" max="12024" width="34.25" style="36" customWidth="1"/>
    <col min="12025" max="12025" width="26" style="36" customWidth="1"/>
    <col min="12026" max="12026" width="34.25" style="36" customWidth="1"/>
    <col min="12027" max="12027" width="26" style="36" customWidth="1"/>
    <col min="12028" max="12279" width="12.125" style="36"/>
    <col min="12280" max="12280" width="34.25" style="36" customWidth="1"/>
    <col min="12281" max="12281" width="26" style="36" customWidth="1"/>
    <col min="12282" max="12282" width="34.25" style="36" customWidth="1"/>
    <col min="12283" max="12283" width="26" style="36" customWidth="1"/>
    <col min="12284" max="12535" width="12.125" style="36"/>
    <col min="12536" max="12536" width="34.25" style="36" customWidth="1"/>
    <col min="12537" max="12537" width="26" style="36" customWidth="1"/>
    <col min="12538" max="12538" width="34.25" style="36" customWidth="1"/>
    <col min="12539" max="12539" width="26" style="36" customWidth="1"/>
    <col min="12540" max="12791" width="12.125" style="36"/>
    <col min="12792" max="12792" width="34.25" style="36" customWidth="1"/>
    <col min="12793" max="12793" width="26" style="36" customWidth="1"/>
    <col min="12794" max="12794" width="34.25" style="36" customWidth="1"/>
    <col min="12795" max="12795" width="26" style="36" customWidth="1"/>
    <col min="12796" max="13047" width="12.125" style="36"/>
    <col min="13048" max="13048" width="34.25" style="36" customWidth="1"/>
    <col min="13049" max="13049" width="26" style="36" customWidth="1"/>
    <col min="13050" max="13050" width="34.25" style="36" customWidth="1"/>
    <col min="13051" max="13051" width="26" style="36" customWidth="1"/>
    <col min="13052" max="13303" width="12.125" style="36"/>
    <col min="13304" max="13304" width="34.25" style="36" customWidth="1"/>
    <col min="13305" max="13305" width="26" style="36" customWidth="1"/>
    <col min="13306" max="13306" width="34.25" style="36" customWidth="1"/>
    <col min="13307" max="13307" width="26" style="36" customWidth="1"/>
    <col min="13308" max="13559" width="12.125" style="36"/>
    <col min="13560" max="13560" width="34.25" style="36" customWidth="1"/>
    <col min="13561" max="13561" width="26" style="36" customWidth="1"/>
    <col min="13562" max="13562" width="34.25" style="36" customWidth="1"/>
    <col min="13563" max="13563" width="26" style="36" customWidth="1"/>
    <col min="13564" max="13815" width="12.125" style="36"/>
    <col min="13816" max="13816" width="34.25" style="36" customWidth="1"/>
    <col min="13817" max="13817" width="26" style="36" customWidth="1"/>
    <col min="13818" max="13818" width="34.25" style="36" customWidth="1"/>
    <col min="13819" max="13819" width="26" style="36" customWidth="1"/>
    <col min="13820" max="14071" width="12.125" style="36"/>
    <col min="14072" max="14072" width="34.25" style="36" customWidth="1"/>
    <col min="14073" max="14073" width="26" style="36" customWidth="1"/>
    <col min="14074" max="14074" width="34.25" style="36" customWidth="1"/>
    <col min="14075" max="14075" width="26" style="36" customWidth="1"/>
    <col min="14076" max="14327" width="12.125" style="36"/>
    <col min="14328" max="14328" width="34.25" style="36" customWidth="1"/>
    <col min="14329" max="14329" width="26" style="36" customWidth="1"/>
    <col min="14330" max="14330" width="34.25" style="36" customWidth="1"/>
    <col min="14331" max="14331" width="26" style="36" customWidth="1"/>
    <col min="14332" max="14583" width="12.125" style="36"/>
    <col min="14584" max="14584" width="34.25" style="36" customWidth="1"/>
    <col min="14585" max="14585" width="26" style="36" customWidth="1"/>
    <col min="14586" max="14586" width="34.25" style="36" customWidth="1"/>
    <col min="14587" max="14587" width="26" style="36" customWidth="1"/>
    <col min="14588" max="14839" width="12.125" style="36"/>
    <col min="14840" max="14840" width="34.25" style="36" customWidth="1"/>
    <col min="14841" max="14841" width="26" style="36" customWidth="1"/>
    <col min="14842" max="14842" width="34.25" style="36" customWidth="1"/>
    <col min="14843" max="14843" width="26" style="36" customWidth="1"/>
    <col min="14844" max="15095" width="12.125" style="36"/>
    <col min="15096" max="15096" width="34.25" style="36" customWidth="1"/>
    <col min="15097" max="15097" width="26" style="36" customWidth="1"/>
    <col min="15098" max="15098" width="34.25" style="36" customWidth="1"/>
    <col min="15099" max="15099" width="26" style="36" customWidth="1"/>
    <col min="15100" max="15351" width="12.125" style="36"/>
    <col min="15352" max="15352" width="34.25" style="36" customWidth="1"/>
    <col min="15353" max="15353" width="26" style="36" customWidth="1"/>
    <col min="15354" max="15354" width="34.25" style="36" customWidth="1"/>
    <col min="15355" max="15355" width="26" style="36" customWidth="1"/>
    <col min="15356" max="15607" width="12.125" style="36"/>
    <col min="15608" max="15608" width="34.25" style="36" customWidth="1"/>
    <col min="15609" max="15609" width="26" style="36" customWidth="1"/>
    <col min="15610" max="15610" width="34.25" style="36" customWidth="1"/>
    <col min="15611" max="15611" width="26" style="36" customWidth="1"/>
    <col min="15612" max="15863" width="12.125" style="36"/>
    <col min="15864" max="15864" width="34.25" style="36" customWidth="1"/>
    <col min="15865" max="15865" width="26" style="36" customWidth="1"/>
    <col min="15866" max="15866" width="34.25" style="36" customWidth="1"/>
    <col min="15867" max="15867" width="26" style="36" customWidth="1"/>
    <col min="15868" max="16119" width="12.125" style="36"/>
    <col min="16120" max="16120" width="34.25" style="36" customWidth="1"/>
    <col min="16121" max="16121" width="26" style="36" customWidth="1"/>
    <col min="16122" max="16122" width="34.25" style="36" customWidth="1"/>
    <col min="16123" max="16123" width="26" style="36" customWidth="1"/>
    <col min="16124" max="16384" width="12.125" style="36"/>
  </cols>
  <sheetData>
    <row r="1" ht="18.75" spans="1:2">
      <c r="A1" s="14" t="s">
        <v>788</v>
      </c>
      <c r="B1" s="14"/>
    </row>
    <row r="3" ht="33.95" customHeight="1" spans="1:3">
      <c r="A3" s="37" t="s">
        <v>789</v>
      </c>
      <c r="B3" s="37"/>
      <c r="C3" s="37"/>
    </row>
    <row r="4" ht="17.1" customHeight="1" spans="1:3">
      <c r="A4" s="38"/>
      <c r="B4" s="38"/>
      <c r="C4" s="38"/>
    </row>
    <row r="5" ht="17.1" customHeight="1" spans="1:3">
      <c r="A5" s="39" t="s">
        <v>790</v>
      </c>
      <c r="B5" s="39"/>
      <c r="C5" t="s">
        <v>12</v>
      </c>
    </row>
    <row r="6" ht="27.95" customHeight="1" spans="1:3">
      <c r="A6" s="40" t="s">
        <v>791</v>
      </c>
      <c r="B6" s="40" t="s">
        <v>14</v>
      </c>
      <c r="C6" s="20" t="s">
        <v>15</v>
      </c>
    </row>
    <row r="7" ht="27.95" customHeight="1" spans="1:3">
      <c r="A7" s="41" t="s">
        <v>792</v>
      </c>
      <c r="B7" s="42">
        <v>400</v>
      </c>
      <c r="C7" s="42">
        <v>400</v>
      </c>
    </row>
    <row r="8" ht="27.95" customHeight="1" spans="1:3">
      <c r="A8" s="41" t="s">
        <v>793</v>
      </c>
      <c r="B8" s="42"/>
      <c r="C8" s="42">
        <v>268</v>
      </c>
    </row>
    <row r="9" ht="27.95" customHeight="1" spans="1:3">
      <c r="A9" s="41" t="s">
        <v>794</v>
      </c>
      <c r="B9" s="42"/>
      <c r="C9" s="42"/>
    </row>
    <row r="10" ht="27.95" customHeight="1" spans="1:3">
      <c r="A10" s="41" t="s">
        <v>795</v>
      </c>
      <c r="B10" s="42"/>
      <c r="C10" s="42"/>
    </row>
    <row r="11" ht="27.95" customHeight="1" spans="1:3">
      <c r="A11" s="41" t="s">
        <v>796</v>
      </c>
      <c r="B11" s="42"/>
      <c r="C11" s="42"/>
    </row>
    <row r="12" ht="27.95" customHeight="1" spans="1:3">
      <c r="A12" s="41" t="s">
        <v>797</v>
      </c>
      <c r="B12" s="42"/>
      <c r="C12" s="42"/>
    </row>
    <row r="13" ht="27.95" customHeight="1" spans="1:3">
      <c r="A13" s="40" t="s">
        <v>746</v>
      </c>
      <c r="B13" s="42">
        <f>SUM(B7:B12)</f>
        <v>400</v>
      </c>
      <c r="C13" s="42">
        <f>SUM(C7:C12)</f>
        <v>668</v>
      </c>
    </row>
    <row r="14" ht="27.95" customHeight="1" spans="1:3">
      <c r="A14" s="40" t="s">
        <v>791</v>
      </c>
      <c r="B14" s="40" t="s">
        <v>14</v>
      </c>
      <c r="C14" s="20" t="s">
        <v>15</v>
      </c>
    </row>
    <row r="15" ht="27.95" customHeight="1" spans="1:3">
      <c r="A15" s="41" t="s">
        <v>798</v>
      </c>
      <c r="B15" s="42">
        <v>100</v>
      </c>
      <c r="C15" s="42">
        <f>368-2</f>
        <v>366</v>
      </c>
    </row>
    <row r="16" ht="27.95" customHeight="1" spans="1:3">
      <c r="A16" s="41" t="s">
        <v>799</v>
      </c>
      <c r="B16" s="42"/>
      <c r="C16" s="42"/>
    </row>
    <row r="17" ht="27.95" customHeight="1" spans="1:3">
      <c r="A17" s="41" t="s">
        <v>800</v>
      </c>
      <c r="B17" s="42"/>
      <c r="C17" s="42"/>
    </row>
    <row r="18" ht="27.95" customHeight="1" spans="1:3">
      <c r="A18" s="41" t="s">
        <v>801</v>
      </c>
      <c r="B18" s="42">
        <v>300</v>
      </c>
      <c r="C18" s="42">
        <v>302</v>
      </c>
    </row>
    <row r="19" ht="27.95" customHeight="1" spans="1:3">
      <c r="A19" s="41" t="s">
        <v>802</v>
      </c>
      <c r="B19" s="42"/>
      <c r="C19" s="42"/>
    </row>
    <row r="20" ht="27.95" customHeight="1" spans="1:3">
      <c r="A20" s="41" t="s">
        <v>803</v>
      </c>
      <c r="B20" s="42"/>
      <c r="C20" s="42"/>
    </row>
    <row r="21" ht="27.95" customHeight="1" spans="1:3">
      <c r="A21" s="41" t="s">
        <v>804</v>
      </c>
      <c r="B21" s="42"/>
      <c r="C21" s="42"/>
    </row>
    <row r="22" ht="27.95" customHeight="1" spans="1:3">
      <c r="A22" s="40" t="s">
        <v>747</v>
      </c>
      <c r="B22" s="42">
        <f>SUM(B15:B21)</f>
        <v>400</v>
      </c>
      <c r="C22" s="42">
        <f>SUM(C15:C21)</f>
        <v>668</v>
      </c>
    </row>
    <row r="23" ht="15.6" customHeight="1"/>
    <row r="24" ht="15.6" customHeight="1"/>
    <row r="25" ht="15.6" customHeight="1"/>
    <row r="26" ht="15.6" customHeight="1"/>
  </sheetData>
  <mergeCells count="2">
    <mergeCell ref="A3:C3"/>
    <mergeCell ref="A4:C4"/>
  </mergeCells>
  <printOptions horizontalCentered="1"/>
  <pageMargins left="0.984251968503937" right="0.55118110236220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5" sqref="C15"/>
    </sheetView>
  </sheetViews>
  <sheetFormatPr defaultColWidth="9" defaultRowHeight="14.25" outlineLevelCol="2"/>
  <cols>
    <col min="1" max="1" width="35.5" style="27" customWidth="1"/>
    <col min="2" max="2" width="13" style="13" customWidth="1"/>
    <col min="3" max="3" width="13" style="27" customWidth="1"/>
    <col min="4" max="16384" width="9" style="27"/>
  </cols>
  <sheetData>
    <row r="1" s="27" customFormat="1" ht="17.25" customHeight="1" spans="1:2">
      <c r="A1" s="14" t="s">
        <v>805</v>
      </c>
      <c r="B1" s="13"/>
    </row>
    <row r="2" s="27" customFormat="1" ht="33" customHeight="1" spans="1:3">
      <c r="A2" s="28" t="s">
        <v>806</v>
      </c>
      <c r="B2" s="28"/>
      <c r="C2" s="28"/>
    </row>
    <row r="3" s="27" customFormat="1" ht="26.25" customHeight="1" spans="2:3">
      <c r="B3" s="13"/>
      <c r="C3" s="29" t="s">
        <v>12</v>
      </c>
    </row>
    <row r="4" s="27" customFormat="1" ht="39" customHeight="1" spans="1:3">
      <c r="A4" s="30" t="s">
        <v>711</v>
      </c>
      <c r="B4" s="19" t="s">
        <v>14</v>
      </c>
      <c r="C4" s="20" t="s">
        <v>15</v>
      </c>
    </row>
    <row r="5" s="27" customFormat="1" ht="28.5" customHeight="1" spans="1:3">
      <c r="A5" s="31" t="s">
        <v>807</v>
      </c>
      <c r="B5" s="32">
        <f>B6+B13</f>
        <v>40250</v>
      </c>
      <c r="C5" s="32">
        <f>C6+C13</f>
        <v>40254</v>
      </c>
    </row>
    <row r="6" s="27" customFormat="1" ht="28.5" customHeight="1" spans="1:3">
      <c r="A6" s="33" t="s">
        <v>808</v>
      </c>
      <c r="B6" s="32">
        <f>SUM(B7:B12)</f>
        <v>14198</v>
      </c>
      <c r="C6" s="32">
        <f>SUM(C7:C12)</f>
        <v>14093</v>
      </c>
    </row>
    <row r="7" s="27" customFormat="1" ht="28.5" customHeight="1" spans="1:3">
      <c r="A7" s="33" t="s">
        <v>809</v>
      </c>
      <c r="B7" s="32">
        <v>6393</v>
      </c>
      <c r="C7" s="32">
        <v>6554</v>
      </c>
    </row>
    <row r="8" s="27" customFormat="1" ht="28.5" customHeight="1" spans="1:3">
      <c r="A8" s="33" t="s">
        <v>810</v>
      </c>
      <c r="B8" s="32">
        <v>6569</v>
      </c>
      <c r="C8" s="32">
        <v>6808</v>
      </c>
    </row>
    <row r="9" s="27" customFormat="1" ht="28.5" customHeight="1" spans="1:3">
      <c r="A9" s="33" t="s">
        <v>811</v>
      </c>
      <c r="B9" s="32">
        <v>220</v>
      </c>
      <c r="C9" s="32">
        <v>216</v>
      </c>
    </row>
    <row r="10" s="27" customFormat="1" ht="28.5" customHeight="1" spans="1:3">
      <c r="A10" s="34" t="s">
        <v>812</v>
      </c>
      <c r="B10" s="32">
        <v>849</v>
      </c>
      <c r="C10" s="32">
        <v>400</v>
      </c>
    </row>
    <row r="11" s="27" customFormat="1" ht="28.5" customHeight="1" spans="1:3">
      <c r="A11" s="33" t="s">
        <v>813</v>
      </c>
      <c r="B11" s="32">
        <v>37</v>
      </c>
      <c r="C11" s="32">
        <v>57</v>
      </c>
    </row>
    <row r="12" s="27" customFormat="1" ht="28.5" customHeight="1" spans="1:3">
      <c r="A12" s="33" t="s">
        <v>814</v>
      </c>
      <c r="B12" s="32">
        <v>130</v>
      </c>
      <c r="C12" s="32">
        <v>58</v>
      </c>
    </row>
    <row r="13" s="27" customFormat="1" ht="28.5" customHeight="1" spans="1:3">
      <c r="A13" s="35" t="s">
        <v>815</v>
      </c>
      <c r="B13" s="32">
        <v>26052</v>
      </c>
      <c r="C13" s="32">
        <v>26161</v>
      </c>
    </row>
  </sheetData>
  <mergeCells count="1">
    <mergeCell ref="A2:C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I7" sqref="I7"/>
    </sheetView>
  </sheetViews>
  <sheetFormatPr defaultColWidth="9" defaultRowHeight="14.25" outlineLevelCol="3"/>
  <cols>
    <col min="1" max="1" width="35" style="12" customWidth="1"/>
    <col min="2" max="2" width="13.125" style="13" customWidth="1"/>
    <col min="3" max="3" width="13.125" style="12" customWidth="1"/>
    <col min="4" max="16384" width="9" style="12"/>
  </cols>
  <sheetData>
    <row r="1" s="12" customFormat="1" ht="17.25" customHeight="1" spans="1:2">
      <c r="A1" s="14" t="s">
        <v>816</v>
      </c>
      <c r="B1" s="13"/>
    </row>
    <row r="2" s="12" customFormat="1" ht="33" customHeight="1" spans="1:3">
      <c r="A2" s="15" t="s">
        <v>817</v>
      </c>
      <c r="B2" s="15"/>
      <c r="C2" s="15"/>
    </row>
    <row r="3" s="12" customFormat="1" ht="26.25" customHeight="1" spans="1:3">
      <c r="A3" s="16"/>
      <c r="B3" s="13"/>
      <c r="C3" s="17" t="s">
        <v>12</v>
      </c>
    </row>
    <row r="4" s="12" customFormat="1" ht="38.1" customHeight="1" spans="1:3">
      <c r="A4" s="18" t="s">
        <v>711</v>
      </c>
      <c r="B4" s="19" t="s">
        <v>14</v>
      </c>
      <c r="C4" s="20" t="s">
        <v>15</v>
      </c>
    </row>
    <row r="5" s="12" customFormat="1" ht="28.5" customHeight="1" spans="1:3">
      <c r="A5" s="21" t="s">
        <v>818</v>
      </c>
      <c r="B5" s="22">
        <f>B6+B12+B16+B19+B22</f>
        <v>6981</v>
      </c>
      <c r="C5" s="22">
        <f>C6+C12+C16+C19+C22</f>
        <v>7717</v>
      </c>
    </row>
    <row r="6" s="12" customFormat="1" ht="28.5" customHeight="1" spans="1:4">
      <c r="A6" s="23" t="s">
        <v>819</v>
      </c>
      <c r="B6" s="24">
        <f>SUM(B7:B10)</f>
        <v>6981</v>
      </c>
      <c r="C6" s="24">
        <f>SUM(C7:C10)</f>
        <v>7717</v>
      </c>
      <c r="D6" s="25"/>
    </row>
    <row r="7" s="12" customFormat="1" ht="28.5" customHeight="1" spans="1:3">
      <c r="A7" s="7" t="s">
        <v>820</v>
      </c>
      <c r="B7" s="24">
        <v>5968</v>
      </c>
      <c r="C7" s="24">
        <v>6321</v>
      </c>
    </row>
    <row r="8" s="12" customFormat="1" ht="28.5" customHeight="1" spans="1:3">
      <c r="A8" s="7" t="s">
        <v>821</v>
      </c>
      <c r="B8" s="24">
        <v>802</v>
      </c>
      <c r="C8" s="24">
        <v>1171</v>
      </c>
    </row>
    <row r="9" s="12" customFormat="1" ht="28.5" customHeight="1" spans="1:3">
      <c r="A9" s="7" t="s">
        <v>822</v>
      </c>
      <c r="B9" s="24">
        <v>210</v>
      </c>
      <c r="C9" s="24">
        <v>224</v>
      </c>
    </row>
    <row r="10" s="12" customFormat="1" ht="28.5" customHeight="1" spans="1:3">
      <c r="A10" s="26" t="s">
        <v>823</v>
      </c>
      <c r="B10" s="24">
        <v>1</v>
      </c>
      <c r="C10" s="24">
        <v>1</v>
      </c>
    </row>
  </sheetData>
  <mergeCells count="1">
    <mergeCell ref="A2:C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2022年通川区公共预算收入调整（表1）</vt:lpstr>
      <vt:lpstr>2022年通川区公共预算支出调整（表2）</vt:lpstr>
      <vt:lpstr>2022年通川区基金收入调整（表3）</vt:lpstr>
      <vt:lpstr>2022年通川区基金支出调整（表4）</vt:lpstr>
      <vt:lpstr>2022年通川区国有资本经营收支调整（表5）</vt:lpstr>
      <vt:lpstr>2022年通川区社保基金收入调整（表6）</vt:lpstr>
      <vt:lpstr>2022年通川区社保基金支出调整（表7）</vt:lpstr>
      <vt:lpstr>2022年达州市通川区地方政府债务限额调整情况表（表八）</vt:lpstr>
      <vt:lpstr>2022年达州市通川区地方政府债券资金安排情况表（表九）</vt:lpstr>
      <vt:lpstr>2022年达州市通川区地方政府债务余额调整情况表（表十）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cp:revision>1</cp:revision>
  <dcterms:created xsi:type="dcterms:W3CDTF">1996-12-17T01:32:00Z</dcterms:created>
  <cp:lastPrinted>2021-12-21T09:13:00Z</cp:lastPrinted>
  <dcterms:modified xsi:type="dcterms:W3CDTF">2023-09-17T05:04:07Z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A71492A99C7B4CD3AB39A79095345142</vt:lpwstr>
  </property>
</Properties>
</file>