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9930" tabRatio="977" activeTab="10"/>
  </bookViews>
  <sheets>
    <sheet name="目录" sheetId="2" r:id="rId1"/>
    <sheet name="2017年通川区收入" sheetId="4" r:id="rId2"/>
    <sheet name="2017年通川区支出" sheetId="9" r:id="rId3"/>
    <sheet name="2017年通川区平衡表" sheetId="10" r:id="rId4"/>
    <sheet name="2017年通川区债务情况表" sheetId="49" r:id="rId5"/>
    <sheet name="2017年通川区基金收支" sheetId="23" r:id="rId6"/>
    <sheet name="2017年通川区国资收入" sheetId="35" r:id="rId7"/>
    <sheet name="2017年通川区国资支出" sheetId="34" r:id="rId8"/>
    <sheet name="2017通川区社保基金收入" sheetId="29" r:id="rId9"/>
    <sheet name="2017通川区社保基金支出" sheetId="36" r:id="rId10"/>
    <sheet name="2017通川区社会保险基金结余" sheetId="3" r:id="rId11"/>
  </sheets>
  <definedNames>
    <definedName name="_xlnm.Print_Titles" localSheetId="3">'2017年通川区平衡表'!$2:$4</definedName>
  </definedNames>
  <calcPr calcId="125725"/>
</workbook>
</file>

<file path=xl/calcChain.xml><?xml version="1.0" encoding="utf-8"?>
<calcChain xmlns="http://schemas.openxmlformats.org/spreadsheetml/2006/main">
  <c r="B6" i="3"/>
  <c r="B5" s="1"/>
  <c r="B7"/>
  <c r="B6" i="29"/>
  <c r="B28" i="23"/>
  <c r="B12" i="36"/>
  <c r="B6"/>
  <c r="B5" s="1"/>
  <c r="B12" i="29"/>
  <c r="B5" s="1"/>
  <c r="D15" i="9" l="1"/>
  <c r="C9"/>
  <c r="B21" i="4"/>
  <c r="B30"/>
  <c r="E7"/>
  <c r="E9"/>
  <c r="E10"/>
  <c r="E12"/>
  <c r="E13"/>
  <c r="E14"/>
  <c r="E15"/>
  <c r="E16"/>
  <c r="E18"/>
  <c r="E22"/>
  <c r="E23"/>
  <c r="E24"/>
  <c r="E25"/>
  <c r="E26"/>
  <c r="E27"/>
  <c r="E28"/>
  <c r="E5"/>
  <c r="C6"/>
  <c r="C7"/>
  <c r="C9"/>
  <c r="C10"/>
  <c r="C12"/>
  <c r="C13"/>
  <c r="C14"/>
  <c r="C15"/>
  <c r="C16"/>
  <c r="C17"/>
  <c r="C18"/>
  <c r="C19"/>
  <c r="C20"/>
  <c r="C22"/>
  <c r="C23"/>
  <c r="C24"/>
  <c r="C25"/>
  <c r="C26"/>
  <c r="C27"/>
  <c r="C28"/>
  <c r="C29"/>
  <c r="C5"/>
  <c r="G7" i="9"/>
  <c r="G8"/>
  <c r="G9"/>
  <c r="G10"/>
  <c r="G11"/>
  <c r="G12"/>
  <c r="G13"/>
  <c r="G14"/>
  <c r="G15"/>
  <c r="G16"/>
  <c r="G17"/>
  <c r="G18"/>
  <c r="G19"/>
  <c r="G20"/>
  <c r="G22"/>
  <c r="G23"/>
  <c r="G24"/>
  <c r="G26"/>
  <c r="G27"/>
  <c r="G28"/>
  <c r="G5"/>
  <c r="C8"/>
  <c r="C10"/>
  <c r="C11"/>
  <c r="C12"/>
  <c r="C13"/>
  <c r="C14"/>
  <c r="C15"/>
  <c r="C16"/>
  <c r="C17"/>
  <c r="C18"/>
  <c r="C19"/>
  <c r="C20"/>
  <c r="C22"/>
  <c r="C23"/>
  <c r="C24"/>
  <c r="C26"/>
  <c r="C5"/>
  <c r="D30" i="4"/>
  <c r="C30" s="1"/>
  <c r="D21"/>
  <c r="B7" i="10"/>
  <c r="E5" i="9"/>
  <c r="C29" l="1"/>
  <c r="E21" i="4"/>
  <c r="E30"/>
  <c r="C21"/>
  <c r="C31" s="1"/>
  <c r="D10" i="23"/>
  <c r="D26" s="1"/>
  <c r="E26" i="9"/>
  <c r="E27"/>
  <c r="E28"/>
  <c r="F30" i="4"/>
  <c r="F31" s="1"/>
  <c r="F21"/>
  <c r="G16"/>
  <c r="G9"/>
  <c r="G5"/>
  <c r="G12"/>
  <c r="G13"/>
  <c r="G17"/>
  <c r="G7"/>
  <c r="G10"/>
  <c r="G11"/>
  <c r="G14"/>
  <c r="G15"/>
  <c r="G18"/>
  <c r="G19"/>
  <c r="G22"/>
  <c r="G23"/>
  <c r="G24"/>
  <c r="G25"/>
  <c r="G26"/>
  <c r="G28"/>
  <c r="D57" i="10"/>
  <c r="D49"/>
  <c r="D54"/>
  <c r="B30"/>
  <c r="B13"/>
  <c r="F29" i="9"/>
  <c r="B31" i="4"/>
  <c r="J5" i="9"/>
  <c r="J6"/>
  <c r="E7"/>
  <c r="J7"/>
  <c r="E8"/>
  <c r="J8"/>
  <c r="E9"/>
  <c r="J9"/>
  <c r="E10"/>
  <c r="J10"/>
  <c r="E11"/>
  <c r="J11"/>
  <c r="E12"/>
  <c r="J12"/>
  <c r="E13"/>
  <c r="J13"/>
  <c r="K13"/>
  <c r="E14"/>
  <c r="J14"/>
  <c r="E15"/>
  <c r="J15"/>
  <c r="K15"/>
  <c r="E16"/>
  <c r="J16"/>
  <c r="E17"/>
  <c r="J17"/>
  <c r="L17"/>
  <c r="E18"/>
  <c r="J18"/>
  <c r="E19"/>
  <c r="J19"/>
  <c r="E20"/>
  <c r="J20"/>
  <c r="J21"/>
  <c r="E22"/>
  <c r="E23"/>
  <c r="J23"/>
  <c r="K23"/>
  <c r="E24"/>
  <c r="J24"/>
  <c r="L24"/>
  <c r="J27"/>
  <c r="B29"/>
  <c r="D29"/>
  <c r="D5" i="10" s="1"/>
  <c r="B26" i="23"/>
  <c r="B27"/>
  <c r="D28"/>
  <c r="D27" s="1"/>
  <c r="D31" i="4"/>
  <c r="G21"/>
  <c r="B6" i="10" l="1"/>
  <c r="B65" s="1"/>
  <c r="G30" i="4"/>
  <c r="B35" i="23"/>
  <c r="E29" i="9"/>
  <c r="G29"/>
  <c r="E31" i="4"/>
  <c r="G31"/>
  <c r="D65" i="10"/>
  <c r="D35" i="23"/>
  <c r="J29" i="9"/>
</calcChain>
</file>

<file path=xl/sharedStrings.xml><?xml version="1.0" encoding="utf-8"?>
<sst xmlns="http://schemas.openxmlformats.org/spreadsheetml/2006/main" count="392" uniqueCount="361">
  <si>
    <t>目      录</t>
  </si>
  <si>
    <t>单位：万元</t>
  </si>
  <si>
    <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目</t>
    </r>
  </si>
  <si>
    <t>年初预算数</t>
  </si>
  <si>
    <t>变动预算数</t>
  </si>
  <si>
    <t>累计占预算%</t>
  </si>
  <si>
    <t>去年决算</t>
  </si>
  <si>
    <t>同口径增减%</t>
  </si>
  <si>
    <t>备 注</t>
  </si>
  <si>
    <t>一、增 值 税</t>
  </si>
  <si>
    <t>二、营 业 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</si>
  <si>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</si>
  <si>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</si>
  <si>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</si>
  <si>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</si>
  <si>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</si>
  <si>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</si>
  <si>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</si>
  <si>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</si>
  <si>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</si>
  <si>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</si>
  <si>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</si>
  <si>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</si>
  <si>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十五、烟叶税</t>
  </si>
  <si>
    <t>十六、其他税收收入</t>
  </si>
  <si>
    <t>税收收入小计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</si>
  <si>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</si>
  <si>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</si>
  <si>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</si>
  <si>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</si>
  <si>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</si>
  <si>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二十二、捐赠收入</t>
  </si>
  <si>
    <t>二十三、政府住房基金收入</t>
  </si>
  <si>
    <t>二十四、其他收入</t>
  </si>
  <si>
    <t>非税收入小计</t>
  </si>
  <si>
    <t>一般公共预算收入合计</t>
  </si>
  <si>
    <t>备  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</si>
  <si>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</si>
  <si>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</si>
  <si>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</si>
  <si>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</si>
  <si>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</si>
  <si>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</si>
  <si>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</si>
  <si>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</si>
  <si>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</si>
  <si>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</si>
  <si>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</si>
  <si>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</si>
  <si>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</si>
  <si>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</si>
  <si>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</si>
  <si>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</si>
  <si>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</si>
  <si>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</si>
  <si>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</si>
  <si>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</si>
  <si>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</si>
  <si>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</si>
  <si>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</si>
  <si>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</si>
  <si>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一般公共预算支出合计</t>
  </si>
  <si>
    <t>收入</t>
  </si>
  <si>
    <t>执行数</t>
  </si>
  <si>
    <t>支出</t>
  </si>
  <si>
    <t>一般公共预算收入</t>
  </si>
  <si>
    <t xml:space="preserve">转移性收入         </t>
  </si>
  <si>
    <t>转移性支出</t>
  </si>
  <si>
    <t xml:space="preserve">  返还性收入</t>
  </si>
  <si>
    <t xml:space="preserve">  一般性转移支付收入</t>
  </si>
  <si>
    <t xml:space="preserve">  专项转移支付收入</t>
  </si>
  <si>
    <t>接受其他地区援助收入</t>
  </si>
  <si>
    <t>援助其他地区支出</t>
  </si>
  <si>
    <t>债务收入</t>
  </si>
  <si>
    <t>债券还本支出</t>
  </si>
  <si>
    <t xml:space="preserve">  地方政府债券收入</t>
  </si>
  <si>
    <t xml:space="preserve">  地方政府债券还本</t>
  </si>
  <si>
    <t>债务转贷收入</t>
  </si>
  <si>
    <r>
      <t xml:space="preserve">  </t>
    </r>
    <r>
      <rPr>
        <sz val="12"/>
        <rFont val="宋体"/>
        <family val="3"/>
        <charset val="134"/>
      </rPr>
      <t>地方政府其他一般债务还本支出</t>
    </r>
  </si>
  <si>
    <t>国债转贷收入</t>
  </si>
  <si>
    <t>增设预算周转金</t>
  </si>
  <si>
    <t>上年结余收入</t>
  </si>
  <si>
    <t>拨付国债转贷资金数</t>
  </si>
  <si>
    <t>调入预算稳定调节基金</t>
  </si>
  <si>
    <t>国债转贷资金结余</t>
  </si>
  <si>
    <t xml:space="preserve">调入资金   </t>
  </si>
  <si>
    <t>安排预算稳定调节基金</t>
  </si>
  <si>
    <t>调出资金</t>
  </si>
  <si>
    <t>结转下年支出</t>
  </si>
  <si>
    <t>收入总计</t>
  </si>
  <si>
    <t>支出总计</t>
  </si>
  <si>
    <t>省级分科目结余</t>
  </si>
  <si>
    <t>其中：增值税和消费税税收返还收入</t>
  </si>
  <si>
    <r>
      <t xml:space="preserve">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所得税基数返还收入</t>
    </r>
  </si>
  <si>
    <r>
      <t xml:space="preserve">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 xml:space="preserve">  成品油价格和税费改革税收返还收入</t>
    </r>
  </si>
  <si>
    <t xml:space="preserve">      其他税收返还收入</t>
  </si>
  <si>
    <t xml:space="preserve">      增值税“五五分享”税收返还</t>
  </si>
  <si>
    <t>其中： 体制补助收入</t>
  </si>
  <si>
    <r>
      <t xml:space="preserve">       </t>
    </r>
    <r>
      <rPr>
        <sz val="12"/>
        <rFont val="宋体"/>
        <family val="3"/>
        <charset val="134"/>
      </rPr>
      <t>均衡性转移支付收入</t>
    </r>
  </si>
  <si>
    <r>
      <t xml:space="preserve"> </t>
    </r>
    <r>
      <rPr>
        <sz val="12"/>
        <rFont val="宋体"/>
        <family val="3"/>
        <charset val="134"/>
      </rPr>
      <t xml:space="preserve">      县级基本财力保障机制奖补资金收入</t>
    </r>
  </si>
  <si>
    <r>
      <t xml:space="preserve"> </t>
    </r>
    <r>
      <rPr>
        <sz val="12"/>
        <rFont val="宋体"/>
        <family val="3"/>
        <charset val="134"/>
      </rPr>
      <t xml:space="preserve">      结算补助收入</t>
    </r>
  </si>
  <si>
    <r>
      <t xml:space="preserve"> </t>
    </r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>企业事业单位划转补助收入</t>
    </r>
  </si>
  <si>
    <r>
      <t xml:space="preserve"> </t>
    </r>
    <r>
      <rPr>
        <sz val="12"/>
        <rFont val="宋体"/>
        <family val="3"/>
        <charset val="134"/>
      </rPr>
      <t xml:space="preserve">      成品油价格和税费改革转移支付补助收入</t>
    </r>
  </si>
  <si>
    <r>
      <t xml:space="preserve"> </t>
    </r>
    <r>
      <rPr>
        <sz val="12"/>
        <rFont val="宋体"/>
        <family val="3"/>
        <charset val="134"/>
      </rPr>
      <t xml:space="preserve">      基层公检法司转移支付收入</t>
    </r>
  </si>
  <si>
    <r>
      <t xml:space="preserve"> </t>
    </r>
    <r>
      <rPr>
        <sz val="12"/>
        <rFont val="宋体"/>
        <family val="3"/>
        <charset val="134"/>
      </rPr>
      <t xml:space="preserve">      义务教育等转移支付收入</t>
    </r>
  </si>
  <si>
    <t xml:space="preserve">       基本养老金保险和低保等转移支付收入</t>
  </si>
  <si>
    <t xml:space="preserve">       农村综合改革转移支付收入</t>
  </si>
  <si>
    <r>
      <t xml:space="preserve"> </t>
    </r>
    <r>
      <rPr>
        <sz val="12"/>
        <rFont val="宋体"/>
        <family val="3"/>
        <charset val="134"/>
      </rPr>
      <t xml:space="preserve">      产粮（油）大县奖励资金收入</t>
    </r>
  </si>
  <si>
    <t xml:space="preserve">       固定数额补助收入</t>
  </si>
  <si>
    <r>
      <t xml:space="preserve"> </t>
    </r>
    <r>
      <rPr>
        <sz val="12"/>
        <rFont val="宋体"/>
        <family val="3"/>
        <charset val="134"/>
      </rPr>
      <t xml:space="preserve">      其他一般性转移支付收入</t>
    </r>
  </si>
  <si>
    <t>其中：一般公共服务</t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</si>
  <si>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公共安全</t>
    </r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</si>
  <si>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教育</t>
    </r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</si>
  <si>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科学技术</t>
    </r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</si>
  <si>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文化体育与传媒</t>
    </r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</si>
  <si>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社会保障和就业</t>
    </r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</si>
  <si>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医疗卫生</t>
    </r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</si>
  <si>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节能环保</t>
    </r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</si>
  <si>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城乡社区</t>
    </r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</si>
  <si>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农林水</t>
    </r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</si>
  <si>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交通运输</t>
    </r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</si>
  <si>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资源勘探电力信息等</t>
    </r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</si>
  <si>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商业服务业等</t>
    </r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</si>
  <si>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金融</t>
    </r>
  </si>
  <si>
    <r>
      <t xml:space="preserve">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国土海洋气象等</t>
    </r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</si>
  <si>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住房保障</t>
    </r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</si>
  <si>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粮油物资储备</t>
    </r>
  </si>
  <si>
    <t xml:space="preserve">      其他收入</t>
  </si>
  <si>
    <t>上解上级支出</t>
  </si>
  <si>
    <t xml:space="preserve">  体制上解支出</t>
  </si>
  <si>
    <t xml:space="preserve">  出口退税专项上解支出</t>
  </si>
  <si>
    <t xml:space="preserve">  专项上解支出</t>
  </si>
  <si>
    <t>债务转贷支出</t>
  </si>
  <si>
    <t xml:space="preserve">  地方政府一般债券转贷支出</t>
  </si>
  <si>
    <t>收入合计</t>
  </si>
  <si>
    <t>支出合计</t>
  </si>
  <si>
    <r>
      <t>收</t>
    </r>
    <r>
      <rPr>
        <b/>
        <sz val="14"/>
        <rFont val="宋体"/>
        <family val="3"/>
        <charset val="134"/>
      </rPr>
      <t>入</t>
    </r>
  </si>
  <si>
    <r>
      <t>支</t>
    </r>
    <r>
      <rPr>
        <b/>
        <sz val="14"/>
        <rFont val="宋体"/>
        <family val="3"/>
        <charset val="134"/>
      </rPr>
      <t>出</t>
    </r>
  </si>
  <si>
    <r>
      <t>项</t>
    </r>
    <r>
      <rPr>
        <b/>
        <sz val="12"/>
        <rFont val="宋体"/>
        <family val="3"/>
        <charset val="134"/>
      </rPr>
      <t>目</t>
    </r>
  </si>
  <si>
    <t>转移性收入</t>
  </si>
  <si>
    <t>项    目</t>
  </si>
  <si>
    <t>政府债务</t>
  </si>
  <si>
    <t>其中：地方政府债券</t>
  </si>
  <si>
    <t xml:space="preserve">                                                                                单位：万元</t>
  </si>
  <si>
    <t>项  目</t>
  </si>
  <si>
    <t>一、农网还贷资金收入</t>
  </si>
  <si>
    <t>一、教育支出</t>
  </si>
  <si>
    <t>二、文化体育与传媒支出</t>
  </si>
  <si>
    <t>三、社会保障和就业支出</t>
  </si>
  <si>
    <t>四、节能环保支出</t>
  </si>
  <si>
    <t>五、城乡社区支出</t>
  </si>
  <si>
    <t>六、新菜地开发建设基金收入</t>
  </si>
  <si>
    <t>七、新增建设用地土地有偿使用费收入</t>
  </si>
  <si>
    <t>六、农林水支出</t>
  </si>
  <si>
    <t>七、交通运输支出</t>
  </si>
  <si>
    <t>八、资源勘探信息等支出</t>
  </si>
  <si>
    <t>九、商业服务业等支出</t>
  </si>
  <si>
    <t>十、其他支出</t>
  </si>
  <si>
    <t>十一、债务付息支出</t>
  </si>
  <si>
    <t>十二、债务发行费用支出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</si>
  <si>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</si>
  <si>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</si>
  <si>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</si>
  <si>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</si>
  <si>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</si>
  <si>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</si>
  <si>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上年结余收入</t>
  </si>
  <si>
    <t xml:space="preserve">    调出资金</t>
  </si>
  <si>
    <t xml:space="preserve">    调入资金</t>
  </si>
  <si>
    <t xml:space="preserve">    年终结余</t>
  </si>
  <si>
    <t xml:space="preserve">    地方政府专项债券转贷收入</t>
  </si>
  <si>
    <t xml:space="preserve">    地方政府专项债务还本支出</t>
  </si>
  <si>
    <t xml:space="preserve">    污水处理费安排的支出</t>
  </si>
  <si>
    <t xml:space="preserve">    国有土地使用权出让收入安排的支出</t>
  </si>
  <si>
    <t xml:space="preserve">    城市公用事业附加安排的支出</t>
  </si>
  <si>
    <t xml:space="preserve">    国有土地收益基金支出</t>
  </si>
  <si>
    <t xml:space="preserve">    农业土地开发资金支出</t>
  </si>
  <si>
    <t xml:space="preserve">    新增建设用地有偿使用费安排的支出</t>
  </si>
  <si>
    <t xml:space="preserve">    城市基础设施配套费安排的支出</t>
  </si>
  <si>
    <t xml:space="preserve">    地方政府专项债务收入</t>
  </si>
  <si>
    <t xml:space="preserve">    地方政府专项债务转贷支出</t>
  </si>
  <si>
    <t>二、港口建设费收入</t>
  </si>
  <si>
    <t>三、散装水泥专项资金收入</t>
  </si>
  <si>
    <t>四、新型墙体材料专项基金收入</t>
  </si>
  <si>
    <t>五、国家电影事业发展专项资金收入</t>
  </si>
  <si>
    <t>八、城市公用事业附加收入</t>
  </si>
  <si>
    <t>九、国有土地收益基金收入</t>
  </si>
  <si>
    <t>十、农业土地开发资金收入</t>
  </si>
  <si>
    <t>十一、国有土地使用权出让收入</t>
  </si>
  <si>
    <t>十二、大中型水库库区基金收入</t>
  </si>
  <si>
    <t>十三、彩票公益金收入</t>
  </si>
  <si>
    <t>十四、城市基础设施配套费收入</t>
  </si>
  <si>
    <t>十五、小型水库移民扶助基金收入</t>
  </si>
  <si>
    <t>十六、国家重大水利工程建设基金收入</t>
  </si>
  <si>
    <t>十七、车辆通行费</t>
  </si>
  <si>
    <t>十八、污水处理费收入</t>
  </si>
  <si>
    <t>十九、彩票发行机构和彩票销售机构的业务费用</t>
  </si>
  <si>
    <t>二十、其他政府性基金收入</t>
  </si>
  <si>
    <t>项   目</t>
  </si>
  <si>
    <r>
      <t xml:space="preserve"> </t>
    </r>
    <r>
      <rPr>
        <sz val="12"/>
        <rFont val="宋体"/>
        <family val="3"/>
        <charset val="134"/>
      </rPr>
      <t xml:space="preserve">      革命老区转移支付收入</t>
    </r>
    <phoneticPr fontId="11" type="noConversion"/>
  </si>
  <si>
    <t xml:space="preserve">       贫困地区转移支付收入</t>
    <phoneticPr fontId="11" type="noConversion"/>
  </si>
  <si>
    <t xml:space="preserve">       城乡居民医疗等转移支付收入</t>
    <phoneticPr fontId="11" type="noConversion"/>
  </si>
  <si>
    <t>去年决算同口径</t>
    <phoneticPr fontId="11" type="noConversion"/>
  </si>
  <si>
    <r>
      <t>201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年末地方政府债务余额</t>
    </r>
    <phoneticPr fontId="29" type="noConversion"/>
  </si>
  <si>
    <r>
      <t>201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年地方政府债务变动额</t>
    </r>
    <phoneticPr fontId="29" type="noConversion"/>
  </si>
  <si>
    <r>
      <t>201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年末地方政府债务余额</t>
    </r>
    <phoneticPr fontId="29" type="noConversion"/>
  </si>
  <si>
    <r>
      <t>201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年地方政府债务限额</t>
    </r>
    <phoneticPr fontId="29" type="noConversion"/>
  </si>
  <si>
    <t>单位：万元</t>
    <phoneticPr fontId="11" type="noConversion"/>
  </si>
  <si>
    <t>一、利润收入</t>
    <phoneticPr fontId="32" type="noConversion"/>
  </si>
  <si>
    <t xml:space="preserve">    烟草企业利润收入</t>
    <phoneticPr fontId="32" type="noConversion"/>
  </si>
  <si>
    <t xml:space="preserve">    石油石化企业利润收入</t>
    <phoneticPr fontId="32" type="noConversion"/>
  </si>
  <si>
    <t xml:space="preserve">    电力企业利润收入</t>
    <phoneticPr fontId="32" type="noConversion"/>
  </si>
  <si>
    <t xml:space="preserve">    电信企业利润收入</t>
    <phoneticPr fontId="32" type="noConversion"/>
  </si>
  <si>
    <t xml:space="preserve">    煤炭企业利润收入</t>
    <phoneticPr fontId="32" type="noConversion"/>
  </si>
  <si>
    <t xml:space="preserve">    有色冶金采掘企业利润收入</t>
    <phoneticPr fontId="32" type="noConversion"/>
  </si>
  <si>
    <t xml:space="preserve">    钢铁企业利润收入</t>
    <phoneticPr fontId="32" type="noConversion"/>
  </si>
  <si>
    <t xml:space="preserve">    化工企业利润收入</t>
    <phoneticPr fontId="32" type="noConversion"/>
  </si>
  <si>
    <t xml:space="preserve">    运输企业利润收入</t>
    <phoneticPr fontId="32" type="noConversion"/>
  </si>
  <si>
    <t xml:space="preserve">    电子企业利润收入</t>
    <phoneticPr fontId="32" type="noConversion"/>
  </si>
  <si>
    <t xml:space="preserve">    机械企业利润收入</t>
    <phoneticPr fontId="32" type="noConversion"/>
  </si>
  <si>
    <t xml:space="preserve">    投资服务企业利润收入</t>
    <phoneticPr fontId="32" type="noConversion"/>
  </si>
  <si>
    <t xml:space="preserve">    纺织轻工企业利润收入</t>
    <phoneticPr fontId="32" type="noConversion"/>
  </si>
  <si>
    <t xml:space="preserve">    贸易企业利润收入</t>
    <phoneticPr fontId="32" type="noConversion"/>
  </si>
  <si>
    <t xml:space="preserve">    建筑施工企业利润收入</t>
    <phoneticPr fontId="32" type="noConversion"/>
  </si>
  <si>
    <t xml:space="preserve">    房地产企业利润收入</t>
    <phoneticPr fontId="32" type="noConversion"/>
  </si>
  <si>
    <t xml:space="preserve">    建材企业利润收入</t>
    <phoneticPr fontId="32" type="noConversion"/>
  </si>
  <si>
    <t xml:space="preserve">    境外企业利润收入</t>
    <phoneticPr fontId="32" type="noConversion"/>
  </si>
  <si>
    <t xml:space="preserve">    对外合作企业利润收入</t>
    <phoneticPr fontId="32" type="noConversion"/>
  </si>
  <si>
    <t xml:space="preserve">    医药企业利润收入</t>
    <phoneticPr fontId="32" type="noConversion"/>
  </si>
  <si>
    <t xml:space="preserve">    农林牧渔企业利润收入</t>
    <phoneticPr fontId="32" type="noConversion"/>
  </si>
  <si>
    <t xml:space="preserve">    邮政企业利润收入</t>
    <phoneticPr fontId="32" type="noConversion"/>
  </si>
  <si>
    <t xml:space="preserve">    军工企业利润收入</t>
    <phoneticPr fontId="32" type="noConversion"/>
  </si>
  <si>
    <t xml:space="preserve">    转制科研院所利润收入</t>
    <phoneticPr fontId="32" type="noConversion"/>
  </si>
  <si>
    <t xml:space="preserve">    地质勘查企业利润收入</t>
    <phoneticPr fontId="32" type="noConversion"/>
  </si>
  <si>
    <t xml:space="preserve">    卫生体育福利企业利润收入</t>
    <phoneticPr fontId="32" type="noConversion"/>
  </si>
  <si>
    <t xml:space="preserve">    教育文化广播企业利润收入</t>
    <phoneticPr fontId="32" type="noConversion"/>
  </si>
  <si>
    <t xml:space="preserve">    科学研究企业利润收入</t>
    <phoneticPr fontId="32" type="noConversion"/>
  </si>
  <si>
    <t xml:space="preserve">    机关社团企业利润收入</t>
    <phoneticPr fontId="32" type="noConversion"/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</si>
  <si>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金融企业利润收入（国资预算）</t>
    </r>
    <phoneticPr fontId="32" type="noConversion"/>
  </si>
  <si>
    <t xml:space="preserve">    其他国有资本经营预算企业利润收入</t>
    <phoneticPr fontId="32" type="noConversion"/>
  </si>
  <si>
    <t>二、股利、股息收入</t>
    <phoneticPr fontId="32" type="noConversion"/>
  </si>
  <si>
    <t xml:space="preserve">    国有控股公司股利、股息收入</t>
    <phoneticPr fontId="32" type="noConversion"/>
  </si>
  <si>
    <t xml:space="preserve">    国有参股公司股利、股息收入</t>
    <phoneticPr fontId="32" type="noConversion"/>
  </si>
  <si>
    <t xml:space="preserve">    金融企业股利、股息收入（国资预算）</t>
    <phoneticPr fontId="32" type="noConversion"/>
  </si>
  <si>
    <t xml:space="preserve">    其他国有资本经营预算企业股利、股息收入</t>
    <phoneticPr fontId="32" type="noConversion"/>
  </si>
  <si>
    <t>三、产权转让收入</t>
    <phoneticPr fontId="32" type="noConversion"/>
  </si>
  <si>
    <t xml:space="preserve">    国有股减持收入</t>
    <phoneticPr fontId="32" type="noConversion"/>
  </si>
  <si>
    <t xml:space="preserve">    国有股权、股份转让收入</t>
    <phoneticPr fontId="32" type="noConversion"/>
  </si>
  <si>
    <t xml:space="preserve">    国有独资企业产权转让收入</t>
    <phoneticPr fontId="32" type="noConversion"/>
  </si>
  <si>
    <t xml:space="preserve">    金融企业产权转让收入</t>
    <phoneticPr fontId="32" type="noConversion"/>
  </si>
  <si>
    <t xml:space="preserve">    其他国有资本经营预算企业产权转让收入</t>
    <phoneticPr fontId="32" type="noConversion"/>
  </si>
  <si>
    <t>四、清算收入</t>
    <phoneticPr fontId="32" type="noConversion"/>
  </si>
  <si>
    <t xml:space="preserve">    国有股权、股份清算收入</t>
    <phoneticPr fontId="32" type="noConversion"/>
  </si>
  <si>
    <t xml:space="preserve">    国有独资企业清算收入</t>
    <phoneticPr fontId="32" type="noConversion"/>
  </si>
  <si>
    <t xml:space="preserve">    其他国有资本经营预算企业清算收入</t>
    <phoneticPr fontId="32" type="noConversion"/>
  </si>
  <si>
    <t>五、其他收入</t>
    <phoneticPr fontId="32" type="noConversion"/>
  </si>
  <si>
    <t xml:space="preserve">    其他国有资本经营预算收入</t>
    <phoneticPr fontId="32" type="noConversion"/>
  </si>
  <si>
    <t>市级国有资本经营预算收入</t>
    <phoneticPr fontId="32" type="noConversion"/>
  </si>
  <si>
    <t>国有资本经营预算转移支付收入</t>
    <phoneticPr fontId="32" type="noConversion"/>
  </si>
  <si>
    <t>上年结转收入</t>
    <phoneticPr fontId="32" type="noConversion"/>
  </si>
  <si>
    <t>一、社会保障和就业支出</t>
    <phoneticPr fontId="11" type="noConversion"/>
  </si>
  <si>
    <t xml:space="preserve">    （一）补充全国社会保障基金支出</t>
    <phoneticPr fontId="11" type="noConversion"/>
  </si>
  <si>
    <t xml:space="preserve">          其中：国有资本经营预算补充社保基金支出</t>
    <phoneticPr fontId="11" type="noConversion"/>
  </si>
  <si>
    <t>二、国有资本经营预算支出</t>
    <phoneticPr fontId="11" type="noConversion"/>
  </si>
  <si>
    <t xml:space="preserve">    （一）解决历史遗留问题及改革成本支出</t>
    <phoneticPr fontId="11" type="noConversion"/>
  </si>
  <si>
    <t xml:space="preserve">          其中：厂办大集体改革支出</t>
    <phoneticPr fontId="11" type="noConversion"/>
  </si>
  <si>
    <t xml:space="preserve">                “三供一业”移交补助支出</t>
    <phoneticPr fontId="11" type="noConversion"/>
  </si>
  <si>
    <t xml:space="preserve">                国有企业办职教幼教补助支出</t>
    <phoneticPr fontId="11" type="noConversion"/>
  </si>
  <si>
    <t xml:space="preserve">                国有企业办公共服务机构移交补助支出</t>
    <phoneticPr fontId="11" type="noConversion"/>
  </si>
  <si>
    <t xml:space="preserve">                国有企业退休人员社会化管理补助支出</t>
    <phoneticPr fontId="11" type="noConversion"/>
  </si>
  <si>
    <t xml:space="preserve">                国有企业棚户区改造支出</t>
    <phoneticPr fontId="11" type="noConversion"/>
  </si>
  <si>
    <t xml:space="preserve">                国有企业改革成本支出</t>
    <phoneticPr fontId="11" type="noConversion"/>
  </si>
  <si>
    <t xml:space="preserve">                离休干部医药费补助支出</t>
    <phoneticPr fontId="11" type="noConversion"/>
  </si>
  <si>
    <t xml:space="preserve">                其他解决历史遗留问题及改革成本支出</t>
    <phoneticPr fontId="11" type="noConversion"/>
  </si>
  <si>
    <t xml:space="preserve">    （二）国有企业资本金注入</t>
    <phoneticPr fontId="11" type="noConversion"/>
  </si>
  <si>
    <t xml:space="preserve">          其中：国有经济结构调整支出</t>
    <phoneticPr fontId="11" type="noConversion"/>
  </si>
  <si>
    <t xml:space="preserve">                公益性设施投资支出</t>
    <phoneticPr fontId="11" type="noConversion"/>
  </si>
  <si>
    <t xml:space="preserve">                前瞻性战略性产业发展支出</t>
    <phoneticPr fontId="11" type="noConversion"/>
  </si>
  <si>
    <t xml:space="preserve">                生态环境保护支出</t>
    <phoneticPr fontId="11" type="noConversion"/>
  </si>
  <si>
    <t xml:space="preserve">                支持科技进步支出</t>
    <phoneticPr fontId="11" type="noConversion"/>
  </si>
  <si>
    <t xml:space="preserve">                保障国家经济安全支出</t>
    <phoneticPr fontId="11" type="noConversion"/>
  </si>
  <si>
    <t xml:space="preserve">                对外投资合作支出</t>
    <phoneticPr fontId="11" type="noConversion"/>
  </si>
  <si>
    <t xml:space="preserve">                其他国有企业资本金注入</t>
    <phoneticPr fontId="11" type="noConversion"/>
  </si>
  <si>
    <t xml:space="preserve">    （三）国有企业政策性补贴</t>
    <phoneticPr fontId="11" type="noConversion"/>
  </si>
  <si>
    <t xml:space="preserve">          其中：国有企业政策性补贴</t>
    <phoneticPr fontId="11" type="noConversion"/>
  </si>
  <si>
    <t xml:space="preserve">    （四）金融国有资本经营预算支出</t>
    <phoneticPr fontId="11" type="noConversion"/>
  </si>
  <si>
    <t xml:space="preserve">          其中：资本性支出</t>
    <phoneticPr fontId="11" type="noConversion"/>
  </si>
  <si>
    <t xml:space="preserve">                改革性支出</t>
    <phoneticPr fontId="11" type="noConversion"/>
  </si>
  <si>
    <t xml:space="preserve">                其他金融国有资本经营预算支出</t>
    <phoneticPr fontId="11" type="noConversion"/>
  </si>
  <si>
    <t xml:space="preserve">    （五）其他国有资本经营预算支出</t>
    <phoneticPr fontId="11" type="noConversion"/>
  </si>
  <si>
    <t xml:space="preserve">          其中：其他国有资本经营预算支出</t>
    <phoneticPr fontId="11" type="noConversion"/>
  </si>
  <si>
    <r>
      <t xml:space="preserve"> </t>
    </r>
    <r>
      <rPr>
        <sz val="10"/>
        <rFont val="宋体"/>
        <family val="3"/>
        <charset val="134"/>
      </rPr>
      <t xml:space="preserve">               煤炭行业化解过剩产能支出</t>
    </r>
    <phoneticPr fontId="11" type="noConversion"/>
  </si>
  <si>
    <t>三、转移性支出</t>
    <phoneticPr fontId="11" type="noConversion"/>
  </si>
  <si>
    <t xml:space="preserve">    （一）调出资金</t>
    <phoneticPr fontId="11" type="noConversion"/>
  </si>
  <si>
    <t xml:space="preserve">          其中：国有资本经营预算调出资金</t>
    <phoneticPr fontId="11" type="noConversion"/>
  </si>
  <si>
    <t>市级国有资本经营预算支出</t>
    <phoneticPr fontId="11" type="noConversion"/>
  </si>
  <si>
    <t>结转下年支出</t>
    <phoneticPr fontId="11" type="noConversion"/>
  </si>
  <si>
    <t>执行数</t>
    <phoneticPr fontId="11" type="noConversion"/>
  </si>
  <si>
    <t>执行数系营业税改征增值税后，征收的欠税</t>
    <phoneticPr fontId="11" type="noConversion"/>
  </si>
  <si>
    <t xml:space="preserve"> </t>
    <phoneticPr fontId="11" type="noConversion"/>
  </si>
  <si>
    <t>调整预算数</t>
    <phoneticPr fontId="11" type="noConversion"/>
  </si>
  <si>
    <t>变动项目</t>
    <phoneticPr fontId="11" type="noConversion"/>
  </si>
  <si>
    <t>2017年通川区一般公共预算收入执行情况表</t>
    <phoneticPr fontId="11" type="noConversion"/>
  </si>
  <si>
    <t>2017年通川区一般公共预算支出执行情况表</t>
    <phoneticPr fontId="11" type="noConversion"/>
  </si>
  <si>
    <t>2017年通川区一般公共预算收支执行情况平衡表</t>
    <phoneticPr fontId="11" type="noConversion"/>
  </si>
  <si>
    <r>
      <t>2017年通川区</t>
    </r>
    <r>
      <rPr>
        <b/>
        <sz val="20"/>
        <rFont val="宋体"/>
        <family val="3"/>
        <charset val="134"/>
      </rPr>
      <t>国有资本经营收入执行情况表</t>
    </r>
    <phoneticPr fontId="11" type="noConversion"/>
  </si>
  <si>
    <t>2017年通川区级国有资本经营支出执行情况表</t>
    <phoneticPr fontId="11" type="noConversion"/>
  </si>
  <si>
    <t>调整预算表</t>
    <phoneticPr fontId="11" type="noConversion"/>
  </si>
  <si>
    <r>
      <t>201</t>
    </r>
    <r>
      <rPr>
        <b/>
        <sz val="20"/>
        <rFont val="宋体"/>
        <family val="3"/>
        <charset val="134"/>
      </rPr>
      <t>7年达州市通川区政府性基金预算收支表</t>
    </r>
    <phoneticPr fontId="11" type="noConversion"/>
  </si>
  <si>
    <t>2017年通川区政府债务情况表</t>
    <phoneticPr fontId="29" type="noConversion"/>
  </si>
  <si>
    <t>占年初预算%</t>
    <phoneticPr fontId="11" type="noConversion"/>
  </si>
  <si>
    <t>单位：万元</t>
    <phoneticPr fontId="11" type="noConversion"/>
  </si>
  <si>
    <t>2017年通川区社会保险基金收入执行情况表</t>
    <phoneticPr fontId="11" type="noConversion"/>
  </si>
  <si>
    <t>单位：万元</t>
    <phoneticPr fontId="11" type="noConversion"/>
  </si>
  <si>
    <t>项  目</t>
    <phoneticPr fontId="11" type="noConversion"/>
  </si>
  <si>
    <t>执行数</t>
    <phoneticPr fontId="11" type="noConversion"/>
  </si>
  <si>
    <t>社会保险基金收入合计</t>
    <phoneticPr fontId="11" type="noConversion"/>
  </si>
  <si>
    <t xml:space="preserve"> </t>
    <phoneticPr fontId="11" type="noConversion"/>
  </si>
  <si>
    <t>一、城乡居民基本养老保险基金收入</t>
    <phoneticPr fontId="11" type="noConversion"/>
  </si>
  <si>
    <t xml:space="preserve">    其中：个人缴费收入</t>
    <phoneticPr fontId="11" type="noConversion"/>
  </si>
  <si>
    <t xml:space="preserve">          利息收入</t>
    <phoneticPr fontId="11" type="noConversion"/>
  </si>
  <si>
    <t xml:space="preserve">          财政补贴收入</t>
    <phoneticPr fontId="11" type="noConversion"/>
  </si>
  <si>
    <t xml:space="preserve">          其他收入</t>
    <phoneticPr fontId="11" type="noConversion"/>
  </si>
  <si>
    <t xml:space="preserve">          转移收入</t>
    <phoneticPr fontId="11" type="noConversion"/>
  </si>
  <si>
    <t>二、新型农村合作医疗保险基金收入</t>
    <phoneticPr fontId="11" type="noConversion"/>
  </si>
  <si>
    <t xml:space="preserve">    其中：缴费收入</t>
    <phoneticPr fontId="11" type="noConversion"/>
  </si>
  <si>
    <t xml:space="preserve">          利息收入</t>
    <phoneticPr fontId="11" type="noConversion"/>
  </si>
  <si>
    <t xml:space="preserve">          政府补助收入</t>
    <phoneticPr fontId="11" type="noConversion"/>
  </si>
  <si>
    <t>2017年通川区社会保险基金支出执行情况表</t>
    <phoneticPr fontId="11" type="noConversion"/>
  </si>
  <si>
    <t>社会保险基金支出合计</t>
    <phoneticPr fontId="11" type="noConversion"/>
  </si>
  <si>
    <t>一、城乡居民保险基金支出</t>
    <phoneticPr fontId="11" type="noConversion"/>
  </si>
  <si>
    <t xml:space="preserve">    其中：基础养老金支出</t>
    <phoneticPr fontId="11" type="noConversion"/>
  </si>
  <si>
    <t xml:space="preserve">          个人账户养老金支出</t>
    <phoneticPr fontId="11" type="noConversion"/>
  </si>
  <si>
    <t xml:space="preserve">          丧葬抚恤补助支出</t>
    <phoneticPr fontId="11" type="noConversion"/>
  </si>
  <si>
    <t xml:space="preserve">          其他支出</t>
    <phoneticPr fontId="11" type="noConversion"/>
  </si>
  <si>
    <t xml:space="preserve">          转移支出</t>
    <phoneticPr fontId="11" type="noConversion"/>
  </si>
  <si>
    <t>二、新型农村合作医疗保险基金支出</t>
    <phoneticPr fontId="11" type="noConversion"/>
  </si>
  <si>
    <t xml:space="preserve">    其中：基本医疗保险待遇支出</t>
    <phoneticPr fontId="11" type="noConversion"/>
  </si>
  <si>
    <t xml:space="preserve">          大病保险支出</t>
    <phoneticPr fontId="11" type="noConversion"/>
  </si>
  <si>
    <t>2017年通川区社会保险基金结余执行情况表</t>
    <phoneticPr fontId="11" type="noConversion"/>
  </si>
  <si>
    <t>社会保险基金本年收支结余</t>
    <phoneticPr fontId="11" type="noConversion"/>
  </si>
  <si>
    <t>一、城乡居民保险基金本年收支结余</t>
    <phoneticPr fontId="11" type="noConversion"/>
  </si>
  <si>
    <t>　　城乡居民保险基金年末滚存结余</t>
    <phoneticPr fontId="11" type="noConversion"/>
  </si>
  <si>
    <t>二、新型农村合作医疗保险基金本年收支结余</t>
    <phoneticPr fontId="11" type="noConversion"/>
  </si>
  <si>
    <t>　　新型农村合作医疗保险基金年末滚存结余</t>
    <phoneticPr fontId="11" type="noConversion"/>
  </si>
  <si>
    <t>单位：万元</t>
    <phoneticPr fontId="11" type="noConversion"/>
  </si>
  <si>
    <t xml:space="preserve">    由于我区国有资本经营预算收支规模较小，根据《预算法》的相关规定，2017年其支出并入一般公共预算。</t>
    <phoneticPr fontId="11" type="noConversion"/>
  </si>
  <si>
    <t xml:space="preserve">    由于我区国有资本经营预算收支规模较小，根据《预算法》的相关规定，2017年其收入并入一般公共预算。</t>
    <phoneticPr fontId="11" type="noConversion"/>
  </si>
  <si>
    <t xml:space="preserve">                                                                                                                                                               </t>
    <phoneticPr fontId="11" type="noConversion"/>
  </si>
  <si>
    <t>社会保险基金本年年末滚存结余</t>
    <phoneticPr fontId="11" type="noConversion"/>
  </si>
  <si>
    <t>社会保险基金上年滚存结余</t>
    <phoneticPr fontId="11" type="noConversion"/>
  </si>
  <si>
    <t xml:space="preserve"> 1、2017年通川区一般公共预算收入执行情况表</t>
    <phoneticPr fontId="11" type="noConversion"/>
  </si>
  <si>
    <t xml:space="preserve"> 2、2017年通川区一般公共预算支出执行情况表</t>
    <phoneticPr fontId="11" type="noConversion"/>
  </si>
  <si>
    <t xml:space="preserve"> 3、2017年通川区一般公共预算收支执行情况平衡表</t>
    <phoneticPr fontId="11" type="noConversion"/>
  </si>
  <si>
    <t>5、2017年通川区政府性基金收支执行情况表</t>
    <phoneticPr fontId="11" type="noConversion"/>
  </si>
  <si>
    <t>6、2017年通川区国有资本经营收入执行情况表</t>
    <phoneticPr fontId="11" type="noConversion"/>
  </si>
  <si>
    <t>7、2017年通川区国有资本经营支出执行情况表</t>
    <phoneticPr fontId="11" type="noConversion"/>
  </si>
  <si>
    <t>9、2017年通川区社会保险基金支出执行情况表</t>
    <phoneticPr fontId="11" type="noConversion"/>
  </si>
  <si>
    <t>10、2017年通川区社会保险基金结余执行情况表</t>
    <phoneticPr fontId="11" type="noConversion"/>
  </si>
  <si>
    <t>8、2017年通川区社会保险基金收入执行情况表</t>
    <phoneticPr fontId="11" type="noConversion"/>
  </si>
  <si>
    <t xml:space="preserve"> 4、2017年通川区政府债务情况表</t>
    <phoneticPr fontId="11" type="noConversion"/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</si>
</sst>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_ * #,##0_ ;_ * \-#,##0_ ;_ * &quot;-&quot;??_ ;_ @_ "/>
    <numFmt numFmtId="177" formatCode="0_ "/>
    <numFmt numFmtId="178" formatCode="0.00_);[Red]\(0.00\)"/>
    <numFmt numFmtId="179" formatCode="0_);[Red]\(0\)"/>
    <numFmt numFmtId="180" formatCode="0.00_ "/>
    <numFmt numFmtId="181" formatCode="#,##0_ "/>
    <numFmt numFmtId="182" formatCode="0_ ;[Red]\-0\ "/>
    <numFmt numFmtId="183" formatCode="#,##0_);[Red]\(#,##0\)"/>
  </numFmts>
  <fonts count="42">
    <font>
      <sz val="12"/>
      <name val="宋体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name val="Arial Narrow"/>
      <family val="2"/>
    </font>
    <font>
      <sz val="8"/>
      <name val="宋体"/>
      <family val="3"/>
      <charset val="134"/>
    </font>
    <font>
      <b/>
      <sz val="14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黑体"/>
      <family val="3"/>
      <charset val="134"/>
    </font>
    <font>
      <b/>
      <sz val="12"/>
      <name val="黑体"/>
      <family val="3"/>
      <charset val="134"/>
    </font>
    <font>
      <b/>
      <sz val="9"/>
      <name val="宋体"/>
      <family val="3"/>
      <charset val="134"/>
    </font>
    <font>
      <sz val="6"/>
      <name val="宋体"/>
      <family val="3"/>
      <charset val="134"/>
    </font>
    <font>
      <sz val="14"/>
      <name val="宋体"/>
      <family val="3"/>
      <charset val="134"/>
    </font>
    <font>
      <sz val="11"/>
      <color indexed="8"/>
      <name val="Tahoma"/>
      <family val="2"/>
      <charset val="134"/>
    </font>
    <font>
      <b/>
      <sz val="12"/>
      <name val="Times New Roman"/>
      <family val="1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10"/>
      <name val="宋体"/>
      <family val="3"/>
      <charset val="134"/>
    </font>
    <font>
      <sz val="8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4" fillId="0" borderId="0"/>
    <xf numFmtId="0" fontId="2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4" fillId="0" borderId="0"/>
    <xf numFmtId="0" fontId="24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30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</cellStyleXfs>
  <cellXfs count="212">
    <xf numFmtId="0" fontId="0" fillId="0" borderId="0" xfId="0" applyFont="1"/>
    <xf numFmtId="0" fontId="24" fillId="0" borderId="0" xfId="22" applyFill="1">
      <alignment vertical="center"/>
    </xf>
    <xf numFmtId="0" fontId="3" fillId="0" borderId="1" xfId="22" applyFont="1" applyFill="1" applyBorder="1" applyAlignment="1">
      <alignment horizontal="center" vertical="center" wrapText="1"/>
    </xf>
    <xf numFmtId="0" fontId="24" fillId="0" borderId="0" xfId="22" applyFill="1" applyAlignment="1">
      <alignment vertical="center" shrinkToFit="1"/>
    </xf>
    <xf numFmtId="0" fontId="1" fillId="0" borderId="0" xfId="22" applyFont="1" applyFill="1" applyAlignment="1">
      <alignment horizontal="left" vertical="center"/>
    </xf>
    <xf numFmtId="0" fontId="9" fillId="0" borderId="1" xfId="22" applyFont="1" applyFill="1" applyBorder="1" applyAlignment="1">
      <alignment horizontal="justify" vertical="center" shrinkToFit="1"/>
    </xf>
    <xf numFmtId="0" fontId="10" fillId="0" borderId="0" xfId="0" applyFont="1"/>
    <xf numFmtId="0" fontId="3" fillId="0" borderId="1" xfId="0" applyFont="1" applyFill="1" applyBorder="1" applyAlignment="1">
      <alignment horizontal="center" vertical="center"/>
    </xf>
    <xf numFmtId="0" fontId="6" fillId="0" borderId="2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6" fillId="0" borderId="2" xfId="13" applyFont="1" applyFill="1" applyBorder="1" applyAlignment="1">
      <alignment horizontal="center" vertical="center"/>
    </xf>
    <xf numFmtId="0" fontId="12" fillId="0" borderId="0" xfId="18" applyFont="1" applyFill="1">
      <alignment vertical="center"/>
    </xf>
    <xf numFmtId="0" fontId="13" fillId="0" borderId="0" xfId="18" applyFont="1" applyFill="1">
      <alignment vertical="center"/>
    </xf>
    <xf numFmtId="0" fontId="1" fillId="0" borderId="0" xfId="18" applyFont="1" applyFill="1" applyAlignment="1">
      <alignment horizontal="left" vertical="center"/>
    </xf>
    <xf numFmtId="0" fontId="24" fillId="0" borderId="0" xfId="18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5" fillId="0" borderId="1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0" fontId="24" fillId="0" borderId="0" xfId="17">
      <alignment vertical="center"/>
    </xf>
    <xf numFmtId="0" fontId="1" fillId="0" borderId="0" xfId="17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21" applyNumberFormat="1" applyFont="1" applyFill="1" applyBorder="1" applyAlignment="1" applyProtection="1">
      <alignment vertical="center"/>
    </xf>
    <xf numFmtId="0" fontId="0" fillId="0" borderId="1" xfId="11" applyFont="1" applyFill="1" applyBorder="1" applyAlignment="1">
      <alignment vertical="center"/>
    </xf>
    <xf numFmtId="49" fontId="0" fillId="0" borderId="1" xfId="11" applyNumberFormat="1" applyFont="1" applyFill="1" applyBorder="1" applyAlignment="1">
      <alignment horizontal="left" vertical="center"/>
    </xf>
    <xf numFmtId="0" fontId="0" fillId="0" borderId="0" xfId="9" applyFont="1" applyFill="1" applyAlignment="1">
      <alignment vertical="center"/>
    </xf>
    <xf numFmtId="0" fontId="3" fillId="0" borderId="0" xfId="9" applyFont="1" applyFill="1" applyAlignment="1">
      <alignment vertical="center"/>
    </xf>
    <xf numFmtId="0" fontId="0" fillId="0" borderId="0" xfId="9" applyFont="1" applyFill="1"/>
    <xf numFmtId="0" fontId="1" fillId="0" borderId="0" xfId="9" applyFont="1" applyFill="1"/>
    <xf numFmtId="0" fontId="18" fillId="0" borderId="0" xfId="9" applyFont="1" applyFill="1" applyAlignment="1"/>
    <xf numFmtId="0" fontId="0" fillId="0" borderId="0" xfId="9" applyFont="1" applyFill="1" applyAlignment="1">
      <alignment horizontal="right" vertical="center" wrapText="1"/>
    </xf>
    <xf numFmtId="0" fontId="3" fillId="0" borderId="1" xfId="9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/>
    </xf>
    <xf numFmtId="49" fontId="3" fillId="0" borderId="1" xfId="11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 applyProtection="1">
      <alignment horizontal="left" vertical="center"/>
    </xf>
    <xf numFmtId="0" fontId="0" fillId="0" borderId="1" xfId="9" applyFont="1" applyFill="1" applyBorder="1" applyAlignment="1">
      <alignment vertical="center"/>
    </xf>
    <xf numFmtId="3" fontId="0" fillId="0" borderId="1" xfId="0" applyNumberFormat="1" applyFont="1" applyFill="1" applyBorder="1" applyAlignment="1" applyProtection="1">
      <alignment horizontal="left" vertical="center"/>
    </xf>
    <xf numFmtId="182" fontId="0" fillId="0" borderId="0" xfId="9" applyNumberFormat="1" applyFont="1" applyFill="1" applyAlignment="1">
      <alignment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1" xfId="9" applyFont="1" applyFill="1" applyBorder="1"/>
    <xf numFmtId="0" fontId="0" fillId="0" borderId="1" xfId="9" applyFont="1" applyFill="1" applyBorder="1" applyAlignment="1">
      <alignment vertical="center" wrapText="1"/>
    </xf>
    <xf numFmtId="0" fontId="3" fillId="0" borderId="1" xfId="12" applyFont="1" applyFill="1" applyBorder="1" applyAlignment="1">
      <alignment horizontal="center" vertical="center"/>
    </xf>
    <xf numFmtId="0" fontId="3" fillId="0" borderId="0" xfId="9" applyFont="1" applyFill="1" applyAlignment="1">
      <alignment horizontal="center" vertical="center"/>
    </xf>
    <xf numFmtId="0" fontId="0" fillId="0" borderId="0" xfId="9" applyFont="1" applyFill="1" applyAlignment="1"/>
    <xf numFmtId="0" fontId="3" fillId="0" borderId="4" xfId="9" applyFont="1" applyFill="1" applyBorder="1" applyAlignment="1">
      <alignment horizontal="center" vertical="center" wrapText="1"/>
    </xf>
    <xf numFmtId="180" fontId="0" fillId="0" borderId="1" xfId="9" applyNumberFormat="1" applyFont="1" applyFill="1" applyBorder="1" applyAlignment="1">
      <alignment horizontal="right" vertical="center" wrapText="1"/>
    </xf>
    <xf numFmtId="0" fontId="5" fillId="0" borderId="1" xfId="9" applyFont="1" applyFill="1" applyBorder="1" applyAlignment="1">
      <alignment vertical="center"/>
    </xf>
    <xf numFmtId="0" fontId="5" fillId="0" borderId="1" xfId="9" applyFont="1" applyFill="1" applyBorder="1" applyAlignment="1">
      <alignment vertical="center" wrapText="1"/>
    </xf>
    <xf numFmtId="0" fontId="10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11" fillId="0" borderId="1" xfId="9" applyFont="1" applyFill="1" applyBorder="1" applyAlignment="1">
      <alignment vertical="center"/>
    </xf>
    <xf numFmtId="180" fontId="3" fillId="0" borderId="1" xfId="9" applyNumberFormat="1" applyFont="1" applyFill="1" applyBorder="1" applyAlignment="1">
      <alignment horizontal="center" vertical="center" wrapText="1"/>
    </xf>
    <xf numFmtId="177" fontId="0" fillId="0" borderId="0" xfId="9" applyNumberFormat="1" applyFont="1" applyFill="1"/>
    <xf numFmtId="177" fontId="0" fillId="0" borderId="1" xfId="9" applyNumberFormat="1" applyFont="1" applyFill="1" applyBorder="1" applyAlignment="1">
      <alignment vertical="center"/>
    </xf>
    <xf numFmtId="0" fontId="14" fillId="0" borderId="4" xfId="9" applyFont="1" applyFill="1" applyBorder="1" applyAlignment="1">
      <alignment horizontal="left" vertical="center" wrapText="1"/>
    </xf>
    <xf numFmtId="0" fontId="2" fillId="0" borderId="1" xfId="9" applyFont="1" applyFill="1" applyBorder="1" applyAlignment="1">
      <alignment vertical="center"/>
    </xf>
    <xf numFmtId="0" fontId="11" fillId="0" borderId="1" xfId="9" applyFont="1" applyFill="1" applyBorder="1" applyAlignment="1">
      <alignment vertical="center" wrapText="1"/>
    </xf>
    <xf numFmtId="0" fontId="20" fillId="0" borderId="1" xfId="9" applyFont="1" applyFill="1" applyBorder="1" applyAlignment="1">
      <alignment vertical="center" wrapText="1"/>
    </xf>
    <xf numFmtId="0" fontId="2" fillId="0" borderId="1" xfId="9" applyFont="1" applyFill="1" applyBorder="1" applyAlignment="1">
      <alignment vertical="center" wrapText="1"/>
    </xf>
    <xf numFmtId="49" fontId="2" fillId="0" borderId="1" xfId="11" applyNumberFormat="1" applyFont="1" applyFill="1" applyBorder="1" applyAlignment="1">
      <alignment horizontal="left" vertical="center"/>
    </xf>
    <xf numFmtId="0" fontId="11" fillId="0" borderId="1" xfId="9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21" fillId="0" borderId="0" xfId="0" applyFont="1"/>
    <xf numFmtId="0" fontId="38" fillId="0" borderId="0" xfId="9" applyFont="1" applyFill="1"/>
    <xf numFmtId="0" fontId="39" fillId="0" borderId="4" xfId="9" applyFont="1" applyFill="1" applyBorder="1" applyAlignment="1">
      <alignment horizontal="center" vertical="center" wrapText="1"/>
    </xf>
    <xf numFmtId="177" fontId="38" fillId="0" borderId="1" xfId="9" applyNumberFormat="1" applyFont="1" applyFill="1" applyBorder="1" applyAlignment="1">
      <alignment horizontal="right" vertical="center" wrapText="1"/>
    </xf>
    <xf numFmtId="177" fontId="39" fillId="0" borderId="1" xfId="9" applyNumberFormat="1" applyFont="1" applyFill="1" applyBorder="1" applyAlignment="1">
      <alignment horizontal="center" vertical="center" wrapText="1"/>
    </xf>
    <xf numFmtId="49" fontId="25" fillId="0" borderId="1" xfId="11" applyNumberFormat="1" applyFont="1" applyFill="1" applyBorder="1" applyAlignment="1">
      <alignment horizontal="left" vertical="center"/>
    </xf>
    <xf numFmtId="3" fontId="25" fillId="0" borderId="1" xfId="0" applyNumberFormat="1" applyFont="1" applyFill="1" applyBorder="1" applyAlignment="1" applyProtection="1">
      <alignment horizontal="left" vertical="center"/>
    </xf>
    <xf numFmtId="3" fontId="26" fillId="0" borderId="1" xfId="0" applyNumberFormat="1" applyFont="1" applyFill="1" applyBorder="1" applyAlignment="1" applyProtection="1">
      <alignment vertical="center"/>
    </xf>
    <xf numFmtId="3" fontId="27" fillId="0" borderId="1" xfId="0" applyNumberFormat="1" applyFont="1" applyFill="1" applyBorder="1" applyAlignment="1" applyProtection="1">
      <alignment vertical="center"/>
    </xf>
    <xf numFmtId="0" fontId="39" fillId="0" borderId="1" xfId="9" applyFont="1" applyFill="1" applyBorder="1" applyAlignment="1">
      <alignment horizontal="center" vertical="center" wrapText="1"/>
    </xf>
    <xf numFmtId="182" fontId="0" fillId="0" borderId="0" xfId="9" applyNumberFormat="1" applyFont="1" applyFill="1"/>
    <xf numFmtId="0" fontId="28" fillId="0" borderId="0" xfId="17" applyFont="1">
      <alignment vertical="center"/>
    </xf>
    <xf numFmtId="0" fontId="0" fillId="0" borderId="0" xfId="0" applyFont="1" applyAlignment="1"/>
    <xf numFmtId="0" fontId="28" fillId="0" borderId="0" xfId="17" applyFont="1" applyAlignment="1">
      <alignment horizontal="center" vertical="center"/>
    </xf>
    <xf numFmtId="0" fontId="28" fillId="0" borderId="5" xfId="17" applyFont="1" applyBorder="1" applyAlignment="1">
      <alignment horizontal="right" vertical="center"/>
    </xf>
    <xf numFmtId="0" fontId="28" fillId="0" borderId="6" xfId="17" applyFont="1" applyBorder="1" applyAlignment="1">
      <alignment horizontal="center" vertical="center"/>
    </xf>
    <xf numFmtId="0" fontId="28" fillId="0" borderId="1" xfId="17" applyFont="1" applyBorder="1">
      <alignment vertical="center"/>
    </xf>
    <xf numFmtId="179" fontId="0" fillId="0" borderId="0" xfId="0" applyNumberFormat="1" applyFont="1" applyAlignment="1"/>
    <xf numFmtId="0" fontId="24" fillId="0" borderId="0" xfId="18" applyFont="1" applyFill="1">
      <alignment vertical="center"/>
    </xf>
    <xf numFmtId="0" fontId="0" fillId="0" borderId="1" xfId="15" applyFont="1" applyFill="1" applyBorder="1" applyAlignment="1">
      <alignment vertical="center"/>
    </xf>
    <xf numFmtId="0" fontId="33" fillId="0" borderId="1" xfId="19" applyFont="1" applyBorder="1" applyAlignment="1">
      <alignment horizontal="center" vertical="center"/>
    </xf>
    <xf numFmtId="0" fontId="30" fillId="0" borderId="0" xfId="19">
      <alignment vertical="center"/>
    </xf>
    <xf numFmtId="0" fontId="30" fillId="0" borderId="0" xfId="19" applyFont="1" applyBorder="1" applyAlignment="1">
      <alignment horizontal="center" vertical="center"/>
    </xf>
    <xf numFmtId="0" fontId="33" fillId="0" borderId="1" xfId="15" applyFont="1" applyBorder="1" applyAlignment="1">
      <alignment vertical="center"/>
    </xf>
    <xf numFmtId="0" fontId="30" fillId="0" borderId="1" xfId="15" applyFont="1" applyBorder="1" applyAlignment="1">
      <alignment vertical="center"/>
    </xf>
    <xf numFmtId="0" fontId="30" fillId="0" borderId="0" xfId="19" applyFont="1" applyFill="1">
      <alignment vertical="center"/>
    </xf>
    <xf numFmtId="0" fontId="30" fillId="0" borderId="1" xfId="15" applyFont="1" applyFill="1" applyBorder="1" applyAlignment="1">
      <alignment vertical="center"/>
    </xf>
    <xf numFmtId="0" fontId="34" fillId="0" borderId="0" xfId="19" applyFont="1" applyFill="1">
      <alignment vertical="center"/>
    </xf>
    <xf numFmtId="0" fontId="30" fillId="0" borderId="0" xfId="19" applyFill="1">
      <alignment vertical="center"/>
    </xf>
    <xf numFmtId="0" fontId="33" fillId="0" borderId="1" xfId="15" applyFont="1" applyBorder="1" applyAlignment="1">
      <alignment horizontal="center" vertical="center"/>
    </xf>
    <xf numFmtId="180" fontId="33" fillId="0" borderId="1" xfId="20" applyNumberFormat="1" applyFont="1" applyFill="1" applyBorder="1" applyAlignment="1">
      <alignment horizontal="center" vertical="center"/>
    </xf>
    <xf numFmtId="0" fontId="24" fillId="0" borderId="0" xfId="19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/>
    </xf>
    <xf numFmtId="0" fontId="24" fillId="0" borderId="0" xfId="18" applyBorder="1">
      <alignment vertical="center"/>
    </xf>
    <xf numFmtId="0" fontId="3" fillId="0" borderId="0" xfId="18" applyFont="1">
      <alignment vertical="center"/>
    </xf>
    <xf numFmtId="0" fontId="24" fillId="0" borderId="0" xfId="18" applyFont="1">
      <alignment vertical="center"/>
    </xf>
    <xf numFmtId="0" fontId="1" fillId="3" borderId="0" xfId="22" applyFont="1" applyFill="1">
      <alignment vertical="center"/>
    </xf>
    <xf numFmtId="0" fontId="24" fillId="3" borderId="0" xfId="22" applyFill="1" applyAlignment="1">
      <alignment vertical="center" shrinkToFit="1"/>
    </xf>
    <xf numFmtId="0" fontId="24" fillId="3" borderId="0" xfId="22" applyFill="1">
      <alignment vertical="center"/>
    </xf>
    <xf numFmtId="0" fontId="9" fillId="3" borderId="1" xfId="22" applyFont="1" applyFill="1" applyBorder="1" applyAlignment="1">
      <alignment horizontal="justify" vertical="center" shrinkToFit="1"/>
    </xf>
    <xf numFmtId="0" fontId="9" fillId="0" borderId="1" xfId="22" applyFont="1" applyFill="1" applyBorder="1" applyAlignment="1">
      <alignment horizontal="justify" vertical="center" wrapText="1"/>
    </xf>
    <xf numFmtId="0" fontId="9" fillId="3" borderId="1" xfId="22" applyFont="1" applyFill="1" applyBorder="1" applyAlignment="1">
      <alignment horizontal="justify" vertical="center" wrapText="1"/>
    </xf>
    <xf numFmtId="0" fontId="24" fillId="0" borderId="0" xfId="22" applyFont="1" applyFill="1">
      <alignment vertical="center"/>
    </xf>
    <xf numFmtId="0" fontId="8" fillId="0" borderId="1" xfId="22" applyFont="1" applyFill="1" applyBorder="1" applyAlignment="1">
      <alignment horizontal="justify" vertical="center" wrapText="1"/>
    </xf>
    <xf numFmtId="0" fontId="24" fillId="3" borderId="0" xfId="22" applyFont="1" applyFill="1">
      <alignment vertical="center"/>
    </xf>
    <xf numFmtId="0" fontId="8" fillId="3" borderId="1" xfId="22" applyFont="1" applyFill="1" applyBorder="1" applyAlignment="1">
      <alignment horizontal="justify" vertical="center" wrapText="1"/>
    </xf>
    <xf numFmtId="0" fontId="24" fillId="3" borderId="1" xfId="22" applyFont="1" applyFill="1" applyBorder="1" applyAlignment="1">
      <alignment horizontal="justify" vertical="center" wrapText="1"/>
    </xf>
    <xf numFmtId="0" fontId="3" fillId="3" borderId="1" xfId="22" applyFont="1" applyFill="1" applyBorder="1" applyAlignment="1">
      <alignment horizontal="center" vertical="center" wrapText="1"/>
    </xf>
    <xf numFmtId="0" fontId="16" fillId="3" borderId="1" xfId="22" applyFont="1" applyFill="1" applyBorder="1" applyAlignment="1">
      <alignment horizontal="justify" vertical="center" shrinkToFit="1"/>
    </xf>
    <xf numFmtId="0" fontId="24" fillId="0" borderId="1" xfId="22" applyFont="1" applyFill="1" applyBorder="1" applyAlignment="1">
      <alignment horizontal="justify" vertical="center" shrinkToFit="1"/>
    </xf>
    <xf numFmtId="0" fontId="24" fillId="3" borderId="1" xfId="22" applyFont="1" applyFill="1" applyBorder="1" applyAlignment="1">
      <alignment horizontal="justify" vertical="center" shrinkToFit="1"/>
    </xf>
    <xf numFmtId="0" fontId="35" fillId="0" borderId="1" xfId="9" applyFont="1" applyFill="1" applyBorder="1" applyAlignment="1">
      <alignment horizontal="left" vertical="center" wrapText="1"/>
    </xf>
    <xf numFmtId="179" fontId="37" fillId="0" borderId="1" xfId="15" applyNumberFormat="1" applyFont="1" applyBorder="1" applyAlignment="1">
      <alignment vertical="center"/>
    </xf>
    <xf numFmtId="179" fontId="37" fillId="0" borderId="1" xfId="15" applyNumberFormat="1" applyFont="1" applyBorder="1" applyAlignment="1">
      <alignment horizontal="right" vertical="center" wrapText="1"/>
    </xf>
    <xf numFmtId="179" fontId="36" fillId="0" borderId="1" xfId="15" applyNumberFormat="1" applyFont="1" applyBorder="1" applyAlignment="1">
      <alignment horizontal="right" vertical="center" wrapText="1"/>
    </xf>
    <xf numFmtId="179" fontId="36" fillId="0" borderId="1" xfId="15" applyNumberFormat="1" applyFont="1" applyFill="1" applyBorder="1" applyAlignment="1">
      <alignment horizontal="right" vertical="center" wrapText="1"/>
    </xf>
    <xf numFmtId="179" fontId="37" fillId="0" borderId="1" xfId="15" applyNumberFormat="1" applyFont="1" applyBorder="1" applyAlignment="1">
      <alignment horizontal="right" vertical="center"/>
    </xf>
    <xf numFmtId="179" fontId="37" fillId="0" borderId="1" xfId="15" applyNumberFormat="1" applyFont="1" applyFill="1" applyBorder="1" applyAlignment="1">
      <alignment horizontal="right" vertical="center" wrapText="1"/>
    </xf>
    <xf numFmtId="178" fontId="37" fillId="0" borderId="1" xfId="15" applyNumberFormat="1" applyFont="1" applyBorder="1" applyAlignment="1">
      <alignment horizontal="right" vertical="center" wrapText="1"/>
    </xf>
    <xf numFmtId="179" fontId="37" fillId="0" borderId="1" xfId="18" applyNumberFormat="1" applyFont="1" applyBorder="1" applyAlignment="1">
      <alignment horizontal="right" vertical="center" wrapText="1"/>
    </xf>
    <xf numFmtId="0" fontId="36" fillId="0" borderId="0" xfId="19" applyFont="1">
      <alignment vertical="center"/>
    </xf>
    <xf numFmtId="0" fontId="36" fillId="0" borderId="0" xfId="19" applyFont="1" applyAlignment="1">
      <alignment horizontal="right" vertical="center"/>
    </xf>
    <xf numFmtId="0" fontId="37" fillId="0" borderId="1" xfId="19" applyFont="1" applyBorder="1" applyAlignment="1">
      <alignment horizontal="center" vertical="center" wrapText="1"/>
    </xf>
    <xf numFmtId="179" fontId="36" fillId="0" borderId="1" xfId="19" applyNumberFormat="1" applyFont="1" applyBorder="1">
      <alignment vertical="center"/>
    </xf>
    <xf numFmtId="179" fontId="36" fillId="0" borderId="0" xfId="18" applyNumberFormat="1" applyFont="1">
      <alignment vertical="center"/>
    </xf>
    <xf numFmtId="179" fontId="37" fillId="0" borderId="1" xfId="19" applyNumberFormat="1" applyFont="1" applyBorder="1" applyAlignment="1">
      <alignment horizontal="center" vertical="center"/>
    </xf>
    <xf numFmtId="179" fontId="37" fillId="0" borderId="1" xfId="13" applyNumberFormat="1" applyFont="1" applyBorder="1" applyAlignment="1">
      <alignment horizontal="right" vertical="center"/>
    </xf>
    <xf numFmtId="179" fontId="36" fillId="0" borderId="1" xfId="13" applyNumberFormat="1" applyFont="1" applyBorder="1" applyAlignment="1">
      <alignment horizontal="right" vertical="center"/>
    </xf>
    <xf numFmtId="179" fontId="36" fillId="0" borderId="0" xfId="18" applyNumberFormat="1" applyFont="1" applyFill="1" applyAlignment="1">
      <alignment horizontal="center" vertical="center"/>
    </xf>
    <xf numFmtId="179" fontId="37" fillId="0" borderId="0" xfId="18" applyNumberFormat="1" applyFont="1" applyFill="1" applyAlignment="1">
      <alignment horizontal="center" vertical="center"/>
    </xf>
    <xf numFmtId="179" fontId="37" fillId="0" borderId="0" xfId="18" applyNumberFormat="1" applyFont="1" applyAlignment="1">
      <alignment horizontal="center" vertical="center"/>
    </xf>
    <xf numFmtId="179" fontId="36" fillId="0" borderId="0" xfId="18" applyNumberFormat="1" applyFont="1" applyAlignment="1">
      <alignment horizontal="center" vertical="center"/>
    </xf>
    <xf numFmtId="177" fontId="24" fillId="3" borderId="0" xfId="22" applyNumberFormat="1" applyFont="1" applyFill="1" applyAlignment="1">
      <alignment horizontal="right" vertical="center"/>
    </xf>
    <xf numFmtId="177" fontId="41" fillId="3" borderId="1" xfId="22" applyNumberFormat="1" applyFont="1" applyFill="1" applyBorder="1" applyAlignment="1">
      <alignment horizontal="center" vertical="center" shrinkToFit="1"/>
    </xf>
    <xf numFmtId="177" fontId="24" fillId="3" borderId="0" xfId="22" applyNumberFormat="1" applyFill="1" applyAlignment="1">
      <alignment horizontal="right" vertical="center"/>
    </xf>
    <xf numFmtId="10" fontId="0" fillId="0" borderId="1" xfId="9" applyNumberFormat="1" applyFont="1" applyFill="1" applyBorder="1" applyAlignment="1">
      <alignment vertical="center" wrapText="1"/>
    </xf>
    <xf numFmtId="0" fontId="0" fillId="0" borderId="0" xfId="9" applyFont="1" applyFill="1" applyAlignment="1">
      <alignment horizontal="center"/>
    </xf>
    <xf numFmtId="0" fontId="18" fillId="0" borderId="0" xfId="9" applyFont="1" applyFill="1" applyAlignment="1">
      <alignment horizontal="center"/>
    </xf>
    <xf numFmtId="0" fontId="24" fillId="0" borderId="0" xfId="9" applyFont="1" applyFill="1" applyAlignment="1">
      <alignment horizontal="center"/>
    </xf>
    <xf numFmtId="180" fontId="3" fillId="4" borderId="1" xfId="9" applyNumberFormat="1" applyFont="1" applyFill="1" applyBorder="1" applyAlignment="1">
      <alignment horizontal="center" vertical="center" wrapText="1"/>
    </xf>
    <xf numFmtId="177" fontId="39" fillId="4" borderId="1" xfId="9" applyNumberFormat="1" applyFont="1" applyFill="1" applyBorder="1" applyAlignment="1">
      <alignment horizontal="center" vertical="center" wrapText="1"/>
    </xf>
    <xf numFmtId="10" fontId="0" fillId="4" borderId="1" xfId="9" applyNumberFormat="1" applyFont="1" applyFill="1" applyBorder="1" applyAlignment="1">
      <alignment vertical="center" wrapText="1"/>
    </xf>
    <xf numFmtId="0" fontId="19" fillId="4" borderId="1" xfId="9" applyFont="1" applyFill="1" applyBorder="1" applyAlignment="1">
      <alignment horizontal="center" vertical="center" wrapText="1"/>
    </xf>
    <xf numFmtId="0" fontId="3" fillId="4" borderId="0" xfId="9" applyFont="1" applyFill="1" applyAlignment="1">
      <alignment horizontal="center" vertical="center"/>
    </xf>
    <xf numFmtId="177" fontId="3" fillId="4" borderId="1" xfId="9" applyNumberFormat="1" applyFont="1" applyFill="1" applyBorder="1" applyAlignment="1">
      <alignment horizontal="center" vertical="center"/>
    </xf>
    <xf numFmtId="182" fontId="24" fillId="0" borderId="0" xfId="9" applyNumberFormat="1" applyFont="1" applyFill="1" applyAlignment="1">
      <alignment horizontal="center"/>
    </xf>
    <xf numFmtId="179" fontId="0" fillId="0" borderId="0" xfId="9" applyNumberFormat="1" applyFont="1" applyFill="1" applyAlignment="1">
      <alignment vertical="center"/>
    </xf>
    <xf numFmtId="181" fontId="24" fillId="0" borderId="0" xfId="9" applyNumberFormat="1" applyFont="1" applyFill="1" applyAlignment="1">
      <alignment horizontal="center"/>
    </xf>
    <xf numFmtId="181" fontId="3" fillId="0" borderId="1" xfId="9" applyNumberFormat="1" applyFont="1" applyFill="1" applyBorder="1" applyAlignment="1">
      <alignment horizontal="center" vertical="center" wrapText="1"/>
    </xf>
    <xf numFmtId="183" fontId="0" fillId="0" borderId="0" xfId="9" applyNumberFormat="1" applyFont="1" applyFill="1" applyAlignment="1">
      <alignment horizontal="center"/>
    </xf>
    <xf numFmtId="181" fontId="0" fillId="0" borderId="0" xfId="9" applyNumberFormat="1" applyFont="1" applyFill="1"/>
    <xf numFmtId="0" fontId="1" fillId="0" borderId="0" xfId="9" applyFont="1" applyFill="1" applyAlignment="1">
      <alignment horizontal="center"/>
    </xf>
    <xf numFmtId="0" fontId="0" fillId="0" borderId="0" xfId="9" applyFont="1" applyFill="1" applyAlignment="1">
      <alignment horizontal="center" vertical="center" wrapText="1"/>
    </xf>
    <xf numFmtId="179" fontId="24" fillId="0" borderId="0" xfId="16" applyNumberFormat="1" applyFont="1" applyAlignment="1">
      <alignment horizontal="right" wrapText="1"/>
    </xf>
    <xf numFmtId="0" fontId="24" fillId="0" borderId="1" xfId="0" applyFont="1" applyBorder="1"/>
    <xf numFmtId="0" fontId="24" fillId="0" borderId="1" xfId="22" applyFill="1" applyBorder="1">
      <alignment vertical="center"/>
    </xf>
    <xf numFmtId="176" fontId="24" fillId="3" borderId="0" xfId="22" applyNumberFormat="1" applyFont="1" applyFill="1">
      <alignment vertical="center"/>
    </xf>
    <xf numFmtId="183" fontId="0" fillId="0" borderId="0" xfId="0" applyNumberFormat="1" applyFont="1" applyAlignment="1"/>
    <xf numFmtId="181" fontId="0" fillId="0" borderId="0" xfId="0" applyNumberFormat="1" applyFont="1" applyFill="1" applyAlignment="1">
      <alignment vertical="center"/>
    </xf>
    <xf numFmtId="181" fontId="24" fillId="3" borderId="1" xfId="22" applyNumberFormat="1" applyFont="1" applyFill="1" applyBorder="1" applyAlignment="1">
      <alignment horizontal="right" vertical="center" shrinkToFit="1"/>
    </xf>
    <xf numFmtId="181" fontId="24" fillId="3" borderId="1" xfId="23" applyNumberFormat="1" applyFont="1" applyFill="1" applyBorder="1" applyAlignment="1">
      <alignment horizontal="right" vertical="center" shrinkToFit="1"/>
    </xf>
    <xf numFmtId="181" fontId="24" fillId="3" borderId="1" xfId="23" applyNumberFormat="1" applyFont="1" applyFill="1" applyBorder="1" applyAlignment="1">
      <alignment horizontal="center" vertical="center" shrinkToFit="1"/>
    </xf>
    <xf numFmtId="181" fontId="0" fillId="3" borderId="7" xfId="0" applyNumberFormat="1" applyFill="1" applyBorder="1" applyAlignment="1" applyProtection="1">
      <alignment horizontal="center" vertical="center" shrinkToFit="1"/>
    </xf>
    <xf numFmtId="181" fontId="0" fillId="3" borderId="8" xfId="0" applyNumberFormat="1" applyFill="1" applyBorder="1" applyAlignment="1" applyProtection="1">
      <alignment horizontal="right" vertical="center" shrinkToFit="1"/>
    </xf>
    <xf numFmtId="181" fontId="0" fillId="3" borderId="1" xfId="0" applyNumberFormat="1" applyFill="1" applyBorder="1" applyAlignment="1" applyProtection="1">
      <alignment horizontal="right" vertical="center" shrinkToFit="1"/>
    </xf>
    <xf numFmtId="181" fontId="0" fillId="0" borderId="1" xfId="11" applyNumberFormat="1" applyFont="1" applyFill="1" applyBorder="1" applyAlignment="1">
      <alignment horizontal="right" vertical="center"/>
    </xf>
    <xf numFmtId="181" fontId="0" fillId="0" borderId="1" xfId="9" applyNumberFormat="1" applyFont="1" applyFill="1" applyBorder="1" applyAlignment="1">
      <alignment horizontal="right" vertical="center"/>
    </xf>
    <xf numFmtId="181" fontId="0" fillId="0" borderId="1" xfId="9" applyNumberFormat="1" applyFont="1" applyFill="1" applyBorder="1" applyAlignment="1">
      <alignment horizontal="right"/>
    </xf>
    <xf numFmtId="181" fontId="5" fillId="0" borderId="1" xfId="0" applyNumberFormat="1" applyFont="1" applyFill="1" applyBorder="1" applyAlignment="1">
      <alignment horizontal="right" vertical="center"/>
    </xf>
    <xf numFmtId="181" fontId="24" fillId="0" borderId="1" xfId="9" applyNumberFormat="1" applyFont="1" applyFill="1" applyBorder="1" applyAlignment="1">
      <alignment horizontal="right" vertical="center" wrapText="1"/>
    </xf>
    <xf numFmtId="183" fontId="0" fillId="0" borderId="1" xfId="10" applyNumberFormat="1" applyFont="1" applyFill="1" applyBorder="1" applyAlignment="1">
      <alignment horizontal="right" vertical="center" wrapText="1"/>
    </xf>
    <xf numFmtId="183" fontId="0" fillId="0" borderId="1" xfId="9" applyNumberFormat="1" applyFont="1" applyFill="1" applyBorder="1" applyAlignment="1">
      <alignment horizontal="right" vertical="center"/>
    </xf>
    <xf numFmtId="181" fontId="24" fillId="0" borderId="1" xfId="0" applyNumberFormat="1" applyFont="1" applyFill="1" applyBorder="1" applyAlignment="1">
      <alignment horizontal="right" vertical="center"/>
    </xf>
    <xf numFmtId="183" fontId="28" fillId="2" borderId="7" xfId="17" applyNumberFormat="1" applyFont="1" applyFill="1" applyBorder="1" applyAlignment="1" applyProtection="1">
      <alignment horizontal="right" vertical="center"/>
    </xf>
    <xf numFmtId="183" fontId="40" fillId="3" borderId="1" xfId="17" applyNumberFormat="1" applyFont="1" applyFill="1" applyBorder="1" applyAlignment="1">
      <alignment horizontal="right" vertical="center"/>
    </xf>
    <xf numFmtId="183" fontId="28" fillId="0" borderId="1" xfId="17" applyNumberFormat="1" applyFont="1" applyBorder="1" applyAlignment="1">
      <alignment horizontal="right" vertical="center"/>
    </xf>
    <xf numFmtId="183" fontId="28" fillId="0" borderId="1" xfId="17" applyNumberFormat="1" applyFont="1" applyFill="1" applyBorder="1" applyAlignment="1">
      <alignment horizontal="right" vertical="center"/>
    </xf>
    <xf numFmtId="181" fontId="0" fillId="0" borderId="3" xfId="0" applyNumberFormat="1" applyFont="1" applyFill="1" applyBorder="1" applyAlignment="1">
      <alignment horizontal="right" vertical="center"/>
    </xf>
    <xf numFmtId="181" fontId="0" fillId="0" borderId="1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180" fontId="7" fillId="0" borderId="0" xfId="9" applyNumberFormat="1" applyFont="1" applyFill="1" applyBorder="1" applyAlignment="1">
      <alignment horizontal="center"/>
    </xf>
    <xf numFmtId="180" fontId="15" fillId="0" borderId="0" xfId="9" applyNumberFormat="1" applyFont="1" applyFill="1" applyBorder="1" applyAlignment="1">
      <alignment horizontal="center"/>
    </xf>
    <xf numFmtId="0" fontId="17" fillId="0" borderId="0" xfId="17" applyFont="1" applyAlignment="1">
      <alignment horizontal="center" vertical="center"/>
    </xf>
    <xf numFmtId="0" fontId="28" fillId="0" borderId="1" xfId="17" applyFont="1" applyBorder="1" applyAlignment="1">
      <alignment horizontal="center" vertical="center"/>
    </xf>
    <xf numFmtId="0" fontId="28" fillId="0" borderId="2" xfId="17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7" fillId="0" borderId="0" xfId="19" applyFont="1" applyAlignment="1">
      <alignment horizontal="center" vertical="center"/>
    </xf>
    <xf numFmtId="0" fontId="31" fillId="0" borderId="0" xfId="19" applyFont="1" applyAlignment="1">
      <alignment horizontal="center" vertical="center"/>
    </xf>
    <xf numFmtId="0" fontId="24" fillId="0" borderId="10" xfId="19" applyFont="1" applyBorder="1" applyAlignment="1">
      <alignment horizontal="left" vertical="center" wrapText="1"/>
    </xf>
    <xf numFmtId="0" fontId="30" fillId="0" borderId="10" xfId="19" applyBorder="1" applyAlignment="1">
      <alignment horizontal="left" vertical="center" wrapText="1"/>
    </xf>
    <xf numFmtId="0" fontId="7" fillId="0" borderId="0" xfId="14" applyFont="1" applyAlignment="1">
      <alignment horizontal="center" vertical="center"/>
    </xf>
    <xf numFmtId="0" fontId="7" fillId="3" borderId="0" xfId="22" applyFont="1" applyFill="1" applyAlignment="1">
      <alignment horizontal="center" vertical="center" shrinkToFit="1"/>
    </xf>
    <xf numFmtId="0" fontId="7" fillId="0" borderId="0" xfId="22" applyFont="1" applyFill="1" applyAlignment="1">
      <alignment horizontal="center" vertical="center" shrinkToFit="1"/>
    </xf>
  </cellXfs>
  <cellStyles count="24">
    <cellStyle name="_ET_STYLE_NoName_00_" xfId="1"/>
    <cellStyle name="常规" xfId="0" builtinId="0"/>
    <cellStyle name="常规 3" xfId="2"/>
    <cellStyle name="常规 35" xfId="3"/>
    <cellStyle name="常规 36" xfId="4"/>
    <cellStyle name="常规 37" xfId="5"/>
    <cellStyle name="常规 38" xfId="6"/>
    <cellStyle name="常规 40" xfId="7"/>
    <cellStyle name="常规 8" xfId="8"/>
    <cellStyle name="常规_(陈诚修改稿)2006年全省及省级财政决算及07年预算执行情况表(A4 留底自用)" xfId="9"/>
    <cellStyle name="常规_2001年预算：收支预算草案（1月8日）" xfId="10"/>
    <cellStyle name="常规_200704(第一稿）" xfId="11"/>
    <cellStyle name="常规_2007年全省及省级财政收支执行及2008年预算草案表（报人大电子版）" xfId="12"/>
    <cellStyle name="常规_2014年全省及省级财政收支执行及2015年预算草案表（20150123，自用稿）" xfId="13"/>
    <cellStyle name="常规_2014年全省及省级财政收支执行及2015年预算草案表（20150123，自用稿） 2" xfId="14"/>
    <cellStyle name="常规_2015年全省及省级财政收支执行及2016年预算草案表（20160120）企业处修改" xfId="15"/>
    <cellStyle name="常规_2015年全省及省级财政收支执行及2016年预算草案表（20160120）企业处修改 2" xfId="16"/>
    <cellStyle name="常规_Sheet42" xfId="17"/>
    <cellStyle name="常规_国有资本经营预算表样" xfId="18"/>
    <cellStyle name="常规_国有资本经营预算表样 2" xfId="19"/>
    <cellStyle name="常规_国资决算以及执行情况0712 2" xfId="20"/>
    <cellStyle name="常规_录入表" xfId="21"/>
    <cellStyle name="常规_社保基金预算报人大建议表样" xfId="22"/>
    <cellStyle name="千位分隔" xfId="23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workbookViewId="0">
      <selection activeCell="C18" sqref="C18"/>
    </sheetView>
  </sheetViews>
  <sheetFormatPr defaultRowHeight="15.75"/>
  <cols>
    <col min="1" max="1" width="9.5" style="6" customWidth="1"/>
    <col min="2" max="8" width="9" style="6"/>
    <col min="9" max="9" width="16.625" style="6" customWidth="1"/>
    <col min="10" max="16384" width="9" style="6"/>
  </cols>
  <sheetData>
    <row r="1" spans="1:9">
      <c r="A1" s="192"/>
      <c r="B1" s="192"/>
      <c r="C1" s="192"/>
      <c r="D1" s="192"/>
      <c r="E1" s="192"/>
      <c r="F1" s="192"/>
      <c r="G1" s="192"/>
      <c r="H1" s="192"/>
      <c r="I1" s="192"/>
    </row>
    <row r="2" spans="1:9" ht="18.75" customHeight="1">
      <c r="A2" s="193" t="s">
        <v>0</v>
      </c>
      <c r="B2" s="193"/>
      <c r="C2" s="193"/>
      <c r="D2" s="193"/>
      <c r="E2" s="193"/>
      <c r="F2" s="193"/>
      <c r="G2" s="193"/>
      <c r="H2" s="193"/>
      <c r="I2" s="193"/>
    </row>
    <row r="3" spans="1:9" ht="15" customHeight="1">
      <c r="A3" s="192"/>
      <c r="B3" s="192"/>
      <c r="C3" s="192"/>
      <c r="D3" s="192"/>
      <c r="E3" s="192"/>
      <c r="F3" s="192"/>
      <c r="G3" s="192"/>
      <c r="H3" s="192"/>
      <c r="I3" s="192"/>
    </row>
    <row r="4" spans="1:9" s="72" customFormat="1" ht="30" customHeight="1">
      <c r="A4" s="194" t="s">
        <v>351</v>
      </c>
      <c r="B4" s="194"/>
      <c r="C4" s="194"/>
      <c r="D4" s="194"/>
      <c r="E4" s="194"/>
      <c r="F4" s="194"/>
      <c r="G4" s="194"/>
      <c r="H4" s="194"/>
      <c r="I4" s="194"/>
    </row>
    <row r="5" spans="1:9" s="72" customFormat="1" ht="30" customHeight="1">
      <c r="A5" s="194" t="s">
        <v>352</v>
      </c>
      <c r="B5" s="194"/>
      <c r="C5" s="194"/>
      <c r="D5" s="194"/>
      <c r="E5" s="194"/>
      <c r="F5" s="194"/>
      <c r="G5" s="194"/>
      <c r="H5" s="194"/>
      <c r="I5" s="194"/>
    </row>
    <row r="6" spans="1:9" s="72" customFormat="1" ht="30" customHeight="1">
      <c r="A6" s="194" t="s">
        <v>353</v>
      </c>
      <c r="B6" s="194"/>
      <c r="C6" s="194"/>
      <c r="D6" s="194"/>
      <c r="E6" s="194"/>
      <c r="F6" s="194"/>
      <c r="G6" s="194"/>
      <c r="H6" s="194"/>
      <c r="I6" s="194"/>
    </row>
    <row r="7" spans="1:9" s="72" customFormat="1" ht="30" customHeight="1">
      <c r="A7" s="195" t="s">
        <v>360</v>
      </c>
      <c r="B7" s="195"/>
      <c r="C7" s="195"/>
      <c r="D7" s="195"/>
      <c r="E7" s="195"/>
      <c r="F7" s="195"/>
      <c r="G7" s="195"/>
      <c r="H7" s="195"/>
      <c r="I7" s="195"/>
    </row>
    <row r="8" spans="1:9" s="72" customFormat="1" ht="30" customHeight="1">
      <c r="A8" s="194" t="s">
        <v>354</v>
      </c>
      <c r="B8" s="194"/>
      <c r="C8" s="194"/>
      <c r="D8" s="194"/>
      <c r="E8" s="194"/>
      <c r="F8" s="194"/>
      <c r="G8" s="194"/>
      <c r="H8" s="194"/>
      <c r="I8" s="194"/>
    </row>
    <row r="9" spans="1:9" s="72" customFormat="1" ht="32.25" customHeight="1">
      <c r="A9" s="194" t="s">
        <v>355</v>
      </c>
      <c r="B9" s="194"/>
      <c r="C9" s="194"/>
      <c r="D9" s="194"/>
      <c r="E9" s="194"/>
      <c r="F9" s="194"/>
      <c r="G9" s="194"/>
      <c r="H9" s="194"/>
      <c r="I9" s="194"/>
    </row>
    <row r="10" spans="1:9" s="72" customFormat="1" ht="32.25" customHeight="1">
      <c r="A10" s="194" t="s">
        <v>356</v>
      </c>
      <c r="B10" s="194"/>
      <c r="C10" s="194"/>
      <c r="D10" s="194"/>
      <c r="E10" s="194"/>
      <c r="F10" s="194"/>
      <c r="G10" s="194"/>
      <c r="H10" s="194"/>
      <c r="I10" s="194"/>
    </row>
    <row r="11" spans="1:9" s="72" customFormat="1" ht="30" customHeight="1">
      <c r="A11" s="194" t="s">
        <v>359</v>
      </c>
      <c r="B11" s="194"/>
      <c r="C11" s="194"/>
      <c r="D11" s="194"/>
      <c r="E11" s="194"/>
      <c r="F11" s="194"/>
      <c r="G11" s="194"/>
      <c r="H11" s="194"/>
      <c r="I11" s="194"/>
    </row>
    <row r="12" spans="1:9" s="72" customFormat="1" ht="30" customHeight="1">
      <c r="A12" s="194" t="s">
        <v>357</v>
      </c>
      <c r="B12" s="194"/>
      <c r="C12" s="194"/>
      <c r="D12" s="194"/>
      <c r="E12" s="194"/>
      <c r="F12" s="194"/>
      <c r="G12" s="194"/>
      <c r="H12" s="194"/>
      <c r="I12" s="194"/>
    </row>
    <row r="13" spans="1:9" s="72" customFormat="1" ht="30" customHeight="1">
      <c r="A13" s="194" t="s">
        <v>358</v>
      </c>
      <c r="B13" s="194"/>
      <c r="C13" s="194"/>
      <c r="D13" s="194"/>
      <c r="E13" s="194"/>
      <c r="F13" s="194"/>
      <c r="G13" s="194"/>
      <c r="H13" s="194"/>
      <c r="I13" s="194"/>
    </row>
    <row r="14" spans="1:9">
      <c r="A14" s="71"/>
      <c r="B14" s="71"/>
      <c r="C14" s="71"/>
      <c r="D14" s="71"/>
      <c r="E14" s="71"/>
      <c r="F14" s="71"/>
      <c r="G14" s="71"/>
      <c r="H14" s="71"/>
      <c r="I14" s="71"/>
    </row>
    <row r="15" spans="1:9">
      <c r="A15" s="71"/>
      <c r="B15" s="71"/>
      <c r="C15" s="71"/>
      <c r="D15" s="71"/>
      <c r="E15" s="71"/>
      <c r="F15" s="71"/>
      <c r="G15" s="71"/>
      <c r="H15" s="71"/>
      <c r="I15" s="71"/>
    </row>
    <row r="16" spans="1:9">
      <c r="A16" s="71"/>
      <c r="B16" s="71"/>
      <c r="C16" s="71"/>
      <c r="D16" s="71"/>
      <c r="E16" s="71"/>
      <c r="F16" s="71"/>
      <c r="G16" s="71"/>
      <c r="H16" s="71"/>
      <c r="I16" s="71"/>
    </row>
    <row r="17" spans="1:9">
      <c r="A17" s="71"/>
      <c r="B17" s="71"/>
      <c r="C17" s="71"/>
      <c r="D17" s="71"/>
      <c r="E17" s="71"/>
      <c r="F17" s="71"/>
      <c r="G17" s="71"/>
      <c r="H17" s="71"/>
      <c r="I17" s="71"/>
    </row>
    <row r="18" spans="1:9">
      <c r="A18" s="71"/>
      <c r="B18" s="71"/>
      <c r="C18" s="71"/>
      <c r="D18" s="71"/>
      <c r="E18" s="71"/>
      <c r="F18" s="71"/>
      <c r="G18" s="71"/>
      <c r="H18" s="71"/>
      <c r="I18" s="71"/>
    </row>
    <row r="19" spans="1:9">
      <c r="A19" s="71"/>
      <c r="B19" s="71"/>
      <c r="C19" s="71"/>
      <c r="D19" s="71"/>
      <c r="E19" s="71"/>
      <c r="F19" s="71"/>
      <c r="G19" s="71"/>
      <c r="H19" s="71"/>
      <c r="I19" s="71"/>
    </row>
    <row r="20" spans="1:9">
      <c r="A20" s="71"/>
      <c r="B20" s="71"/>
      <c r="C20" s="71"/>
      <c r="D20" s="71"/>
      <c r="E20" s="71"/>
      <c r="F20" s="71"/>
      <c r="G20" s="71"/>
      <c r="H20" s="71"/>
      <c r="I20" s="71"/>
    </row>
    <row r="21" spans="1:9">
      <c r="A21" s="71"/>
      <c r="B21" s="71"/>
      <c r="C21" s="71"/>
      <c r="D21" s="71"/>
      <c r="E21" s="71"/>
      <c r="F21" s="71"/>
      <c r="G21" s="71"/>
      <c r="H21" s="71"/>
      <c r="I21" s="71"/>
    </row>
    <row r="22" spans="1:9">
      <c r="A22" s="71"/>
      <c r="B22" s="71"/>
      <c r="C22" s="71"/>
      <c r="D22" s="71"/>
      <c r="E22" s="71"/>
      <c r="F22" s="71"/>
      <c r="G22" s="71"/>
      <c r="H22" s="71"/>
      <c r="I22" s="71"/>
    </row>
    <row r="23" spans="1:9">
      <c r="A23" s="71"/>
      <c r="B23" s="71"/>
      <c r="C23" s="71"/>
      <c r="D23" s="71"/>
      <c r="E23" s="71"/>
      <c r="F23" s="71"/>
      <c r="G23" s="71"/>
      <c r="H23" s="71"/>
      <c r="I23" s="71"/>
    </row>
    <row r="24" spans="1:9">
      <c r="A24" s="71"/>
      <c r="B24" s="71"/>
      <c r="C24" s="71"/>
      <c r="D24" s="71"/>
      <c r="E24" s="71"/>
      <c r="F24" s="71"/>
      <c r="G24" s="71"/>
      <c r="H24" s="71"/>
      <c r="I24" s="71"/>
    </row>
    <row r="25" spans="1:9">
      <c r="A25" s="71"/>
      <c r="B25" s="71"/>
      <c r="C25" s="71"/>
      <c r="D25" s="71"/>
      <c r="E25" s="71"/>
      <c r="F25" s="71"/>
      <c r="G25" s="71"/>
      <c r="H25" s="71"/>
      <c r="I25" s="71"/>
    </row>
    <row r="26" spans="1:9">
      <c r="A26" s="71"/>
      <c r="B26" s="71"/>
      <c r="C26" s="71"/>
      <c r="D26" s="71"/>
      <c r="E26" s="71"/>
      <c r="F26" s="71"/>
      <c r="G26" s="71"/>
      <c r="H26" s="71"/>
      <c r="I26" s="71"/>
    </row>
    <row r="27" spans="1:9">
      <c r="A27" s="71"/>
      <c r="B27" s="71"/>
      <c r="C27" s="71"/>
      <c r="D27" s="71"/>
      <c r="E27" s="71"/>
      <c r="F27" s="71"/>
      <c r="G27" s="71"/>
      <c r="H27" s="71"/>
      <c r="I27" s="71"/>
    </row>
    <row r="28" spans="1:9">
      <c r="A28" s="71"/>
      <c r="B28" s="71"/>
      <c r="C28" s="71"/>
      <c r="D28" s="71"/>
      <c r="E28" s="71"/>
      <c r="F28" s="71"/>
      <c r="G28" s="71"/>
      <c r="H28" s="71"/>
      <c r="I28" s="71"/>
    </row>
    <row r="29" spans="1:9">
      <c r="A29" s="71"/>
      <c r="B29" s="71"/>
      <c r="C29" s="71"/>
      <c r="D29" s="71"/>
      <c r="E29" s="71"/>
      <c r="F29" s="71"/>
      <c r="G29" s="71"/>
      <c r="H29" s="71"/>
      <c r="I29" s="71"/>
    </row>
    <row r="30" spans="1:9">
      <c r="A30" s="71"/>
      <c r="B30" s="71"/>
      <c r="C30" s="71"/>
      <c r="D30" s="71"/>
      <c r="E30" s="71"/>
      <c r="F30" s="71"/>
      <c r="G30" s="71"/>
      <c r="H30" s="71"/>
      <c r="I30" s="71"/>
    </row>
    <row r="31" spans="1:9">
      <c r="A31" s="71"/>
      <c r="B31" s="71"/>
      <c r="C31" s="71"/>
      <c r="D31" s="71"/>
      <c r="E31" s="71"/>
      <c r="F31" s="71"/>
      <c r="G31" s="71"/>
      <c r="H31" s="71"/>
      <c r="I31" s="71"/>
    </row>
    <row r="32" spans="1:9">
      <c r="A32" s="71"/>
      <c r="B32" s="71"/>
      <c r="C32" s="71"/>
      <c r="D32" s="71"/>
      <c r="E32" s="71"/>
      <c r="F32" s="71"/>
      <c r="G32" s="71"/>
      <c r="H32" s="71"/>
      <c r="I32" s="71"/>
    </row>
    <row r="33" spans="1:9">
      <c r="A33" s="71"/>
      <c r="B33" s="71"/>
      <c r="C33" s="71"/>
      <c r="D33" s="71"/>
      <c r="E33" s="71"/>
      <c r="F33" s="71"/>
      <c r="G33" s="71"/>
      <c r="H33" s="71"/>
      <c r="I33" s="71"/>
    </row>
    <row r="34" spans="1:9">
      <c r="A34" s="71"/>
      <c r="B34" s="71"/>
      <c r="C34" s="71"/>
      <c r="D34" s="71"/>
      <c r="E34" s="71"/>
      <c r="F34" s="71"/>
      <c r="G34" s="71"/>
      <c r="H34" s="71"/>
      <c r="I34" s="71"/>
    </row>
    <row r="35" spans="1:9">
      <c r="A35" s="71"/>
      <c r="B35" s="71"/>
      <c r="C35" s="71"/>
      <c r="D35" s="71"/>
      <c r="E35" s="71"/>
      <c r="F35" s="71"/>
      <c r="G35" s="71"/>
      <c r="H35" s="71"/>
      <c r="I35" s="71"/>
    </row>
    <row r="36" spans="1:9">
      <c r="A36" s="71"/>
      <c r="B36" s="71"/>
      <c r="C36" s="71"/>
      <c r="D36" s="71"/>
      <c r="E36" s="71"/>
      <c r="F36" s="71"/>
      <c r="G36" s="71"/>
      <c r="H36" s="71"/>
      <c r="I36" s="71"/>
    </row>
    <row r="37" spans="1:9">
      <c r="A37" s="71"/>
      <c r="B37" s="71"/>
      <c r="C37" s="71"/>
      <c r="D37" s="71"/>
      <c r="E37" s="71"/>
      <c r="F37" s="71"/>
      <c r="G37" s="71"/>
      <c r="H37" s="71"/>
      <c r="I37" s="71"/>
    </row>
    <row r="38" spans="1:9">
      <c r="A38" s="71"/>
      <c r="B38" s="71"/>
      <c r="C38" s="71"/>
      <c r="D38" s="71"/>
      <c r="E38" s="71"/>
      <c r="F38" s="71"/>
      <c r="G38" s="71"/>
      <c r="H38" s="71"/>
      <c r="I38" s="71"/>
    </row>
    <row r="39" spans="1:9">
      <c r="A39" s="71"/>
      <c r="B39" s="71"/>
      <c r="C39" s="71"/>
      <c r="D39" s="71"/>
      <c r="E39" s="71"/>
      <c r="F39" s="71"/>
      <c r="G39" s="71"/>
      <c r="H39" s="71"/>
      <c r="I39" s="71"/>
    </row>
    <row r="40" spans="1:9">
      <c r="A40" s="71"/>
      <c r="B40" s="71"/>
      <c r="C40" s="71"/>
      <c r="D40" s="71"/>
      <c r="E40" s="71"/>
      <c r="F40" s="71"/>
      <c r="G40" s="71"/>
      <c r="H40" s="71"/>
      <c r="I40" s="71"/>
    </row>
    <row r="41" spans="1:9">
      <c r="A41" s="71"/>
      <c r="B41" s="71"/>
      <c r="C41" s="71"/>
      <c r="D41" s="71"/>
      <c r="E41" s="71"/>
      <c r="F41" s="71"/>
      <c r="G41" s="71"/>
      <c r="H41" s="71"/>
      <c r="I41" s="71"/>
    </row>
    <row r="42" spans="1:9">
      <c r="A42" s="71"/>
      <c r="B42" s="71"/>
      <c r="C42" s="71"/>
      <c r="D42" s="71"/>
      <c r="E42" s="71"/>
      <c r="F42" s="71"/>
      <c r="G42" s="71"/>
      <c r="H42" s="71"/>
      <c r="I42" s="71"/>
    </row>
    <row r="43" spans="1:9">
      <c r="A43" s="71"/>
      <c r="B43" s="71"/>
      <c r="C43" s="71"/>
      <c r="D43" s="71"/>
      <c r="E43" s="71"/>
      <c r="F43" s="71"/>
      <c r="G43" s="71"/>
      <c r="H43" s="71"/>
      <c r="I43" s="71"/>
    </row>
    <row r="44" spans="1:9">
      <c r="A44" s="71"/>
      <c r="B44" s="71"/>
      <c r="C44" s="71"/>
      <c r="D44" s="71"/>
      <c r="E44" s="71"/>
      <c r="F44" s="71"/>
      <c r="G44" s="71"/>
      <c r="H44" s="71"/>
      <c r="I44" s="71"/>
    </row>
    <row r="45" spans="1:9">
      <c r="A45" s="71"/>
      <c r="B45" s="71"/>
      <c r="C45" s="71"/>
      <c r="D45" s="71"/>
      <c r="E45" s="71"/>
      <c r="F45" s="71"/>
      <c r="G45" s="71"/>
      <c r="H45" s="71"/>
      <c r="I45" s="71"/>
    </row>
    <row r="46" spans="1:9">
      <c r="A46" s="71"/>
      <c r="B46" s="71"/>
      <c r="C46" s="71"/>
      <c r="D46" s="71"/>
      <c r="E46" s="71"/>
      <c r="F46" s="71"/>
      <c r="G46" s="71"/>
      <c r="H46" s="71"/>
      <c r="I46" s="71"/>
    </row>
    <row r="47" spans="1:9">
      <c r="A47" s="71"/>
      <c r="B47" s="71"/>
      <c r="C47" s="71"/>
      <c r="D47" s="71"/>
      <c r="E47" s="71"/>
      <c r="F47" s="71"/>
      <c r="G47" s="71"/>
      <c r="H47" s="71"/>
      <c r="I47" s="71"/>
    </row>
    <row r="48" spans="1:9">
      <c r="A48" s="71"/>
      <c r="B48" s="71"/>
      <c r="C48" s="71"/>
      <c r="D48" s="71"/>
      <c r="E48" s="71"/>
      <c r="F48" s="71"/>
      <c r="G48" s="71"/>
      <c r="H48" s="71"/>
      <c r="I48" s="71"/>
    </row>
    <row r="49" spans="1:9">
      <c r="A49" s="71"/>
      <c r="B49" s="71"/>
      <c r="C49" s="71"/>
      <c r="D49" s="71"/>
      <c r="E49" s="71"/>
      <c r="F49" s="71"/>
      <c r="G49" s="71"/>
      <c r="H49" s="71"/>
      <c r="I49" s="71"/>
    </row>
    <row r="50" spans="1:9">
      <c r="A50" s="71"/>
      <c r="B50" s="71"/>
      <c r="C50" s="71"/>
      <c r="D50" s="71"/>
      <c r="E50" s="71"/>
      <c r="F50" s="71"/>
      <c r="G50" s="71"/>
      <c r="H50" s="71"/>
      <c r="I50" s="71"/>
    </row>
    <row r="51" spans="1:9">
      <c r="A51" s="71"/>
      <c r="B51" s="71"/>
      <c r="C51" s="71"/>
      <c r="D51" s="71"/>
      <c r="E51" s="71"/>
      <c r="F51" s="71"/>
      <c r="G51" s="71"/>
      <c r="H51" s="71"/>
      <c r="I51" s="71"/>
    </row>
    <row r="52" spans="1:9">
      <c r="A52" s="71"/>
      <c r="B52" s="71"/>
      <c r="C52" s="71"/>
      <c r="D52" s="71"/>
      <c r="E52" s="71"/>
      <c r="F52" s="71"/>
      <c r="G52" s="71"/>
      <c r="H52" s="71"/>
      <c r="I52" s="71"/>
    </row>
    <row r="53" spans="1:9">
      <c r="A53" s="71"/>
      <c r="B53" s="71"/>
      <c r="C53" s="71"/>
      <c r="D53" s="71"/>
      <c r="E53" s="71"/>
      <c r="F53" s="71"/>
      <c r="G53" s="71"/>
      <c r="H53" s="71"/>
      <c r="I53" s="71"/>
    </row>
    <row r="54" spans="1:9">
      <c r="A54" s="71"/>
      <c r="B54" s="71"/>
      <c r="C54" s="71"/>
      <c r="D54" s="71"/>
      <c r="E54" s="71"/>
      <c r="F54" s="71"/>
      <c r="G54" s="71"/>
      <c r="H54" s="71"/>
      <c r="I54" s="71"/>
    </row>
    <row r="55" spans="1:9">
      <c r="A55" s="71"/>
      <c r="B55" s="71"/>
      <c r="C55" s="71"/>
      <c r="D55" s="71"/>
      <c r="E55" s="71"/>
      <c r="F55" s="71"/>
      <c r="G55" s="71"/>
      <c r="H55" s="71"/>
      <c r="I55" s="71"/>
    </row>
    <row r="56" spans="1:9">
      <c r="A56" s="71"/>
      <c r="B56" s="71"/>
      <c r="C56" s="71"/>
      <c r="D56" s="71"/>
      <c r="E56" s="71"/>
      <c r="F56" s="71"/>
      <c r="G56" s="71"/>
      <c r="H56" s="71"/>
      <c r="I56" s="71"/>
    </row>
    <row r="57" spans="1:9">
      <c r="A57" s="71"/>
      <c r="B57" s="71"/>
      <c r="C57" s="71"/>
      <c r="D57" s="71"/>
      <c r="E57" s="71"/>
      <c r="F57" s="71"/>
      <c r="G57" s="71"/>
      <c r="H57" s="71"/>
      <c r="I57" s="71"/>
    </row>
    <row r="58" spans="1:9">
      <c r="A58" s="71"/>
      <c r="B58" s="71"/>
      <c r="C58" s="71"/>
      <c r="D58" s="71"/>
      <c r="E58" s="71"/>
      <c r="F58" s="71"/>
      <c r="G58" s="71"/>
      <c r="H58" s="71"/>
      <c r="I58" s="71"/>
    </row>
    <row r="59" spans="1:9">
      <c r="A59" s="71"/>
      <c r="B59" s="71"/>
      <c r="C59" s="71"/>
      <c r="D59" s="71"/>
      <c r="E59" s="71"/>
      <c r="F59" s="71"/>
      <c r="G59" s="71"/>
      <c r="H59" s="71"/>
      <c r="I59" s="71"/>
    </row>
    <row r="60" spans="1:9">
      <c r="A60" s="71"/>
      <c r="B60" s="71"/>
      <c r="C60" s="71"/>
      <c r="D60" s="71"/>
      <c r="E60" s="71"/>
      <c r="F60" s="71"/>
      <c r="G60" s="71"/>
      <c r="H60" s="71"/>
      <c r="I60" s="71"/>
    </row>
    <row r="61" spans="1:9">
      <c r="A61" s="71"/>
      <c r="B61" s="71"/>
      <c r="C61" s="71"/>
      <c r="D61" s="71"/>
      <c r="E61" s="71"/>
      <c r="F61" s="71"/>
      <c r="G61" s="71"/>
      <c r="H61" s="71"/>
      <c r="I61" s="71"/>
    </row>
    <row r="62" spans="1:9">
      <c r="A62" s="71"/>
      <c r="B62" s="71"/>
      <c r="C62" s="71"/>
      <c r="D62" s="71"/>
      <c r="E62" s="71"/>
      <c r="F62" s="71"/>
      <c r="G62" s="71"/>
      <c r="H62" s="71"/>
      <c r="I62" s="71"/>
    </row>
    <row r="63" spans="1:9">
      <c r="A63" s="71"/>
      <c r="B63" s="71"/>
      <c r="C63" s="71"/>
      <c r="D63" s="71"/>
      <c r="E63" s="71"/>
      <c r="F63" s="71"/>
      <c r="G63" s="71"/>
      <c r="H63" s="71"/>
      <c r="I63" s="71"/>
    </row>
    <row r="64" spans="1:9">
      <c r="A64" s="71"/>
      <c r="B64" s="71"/>
      <c r="C64" s="71"/>
      <c r="D64" s="71"/>
      <c r="E64" s="71"/>
      <c r="F64" s="71"/>
      <c r="G64" s="71"/>
      <c r="H64" s="71"/>
      <c r="I64" s="71"/>
    </row>
    <row r="65" spans="1:9">
      <c r="A65" s="71"/>
      <c r="B65" s="71"/>
      <c r="C65" s="71"/>
      <c r="D65" s="71"/>
      <c r="E65" s="71"/>
      <c r="F65" s="71"/>
      <c r="G65" s="71"/>
      <c r="H65" s="71"/>
      <c r="I65" s="71"/>
    </row>
    <row r="66" spans="1:9">
      <c r="A66" s="71"/>
      <c r="B66" s="71"/>
      <c r="C66" s="71"/>
      <c r="D66" s="71"/>
      <c r="E66" s="71"/>
      <c r="F66" s="71"/>
      <c r="G66" s="71"/>
      <c r="H66" s="71"/>
      <c r="I66" s="71"/>
    </row>
    <row r="67" spans="1:9">
      <c r="A67" s="71"/>
      <c r="B67" s="71"/>
      <c r="C67" s="71"/>
      <c r="D67" s="71"/>
      <c r="E67" s="71"/>
      <c r="F67" s="71"/>
      <c r="G67" s="71"/>
      <c r="H67" s="71"/>
      <c r="I67" s="71"/>
    </row>
    <row r="68" spans="1:9">
      <c r="A68" s="71"/>
      <c r="B68" s="71"/>
      <c r="C68" s="71"/>
      <c r="D68" s="71"/>
      <c r="E68" s="71"/>
      <c r="F68" s="71"/>
      <c r="G68" s="71"/>
      <c r="H68" s="71"/>
      <c r="I68" s="71"/>
    </row>
    <row r="69" spans="1:9">
      <c r="A69" s="71"/>
      <c r="B69" s="71"/>
      <c r="C69" s="71"/>
      <c r="D69" s="71"/>
      <c r="E69" s="71"/>
      <c r="F69" s="71"/>
      <c r="G69" s="71"/>
      <c r="H69" s="71"/>
      <c r="I69" s="71"/>
    </row>
    <row r="70" spans="1:9">
      <c r="A70" s="71"/>
      <c r="B70" s="71"/>
      <c r="C70" s="71"/>
      <c r="D70" s="71"/>
      <c r="E70" s="71"/>
      <c r="F70" s="71"/>
      <c r="G70" s="71"/>
      <c r="H70" s="71"/>
      <c r="I70" s="71"/>
    </row>
    <row r="71" spans="1:9">
      <c r="A71" s="71"/>
      <c r="B71" s="71"/>
      <c r="C71" s="71"/>
      <c r="D71" s="71"/>
      <c r="E71" s="71"/>
      <c r="F71" s="71"/>
      <c r="G71" s="71"/>
      <c r="H71" s="71"/>
      <c r="I71" s="71"/>
    </row>
    <row r="72" spans="1:9">
      <c r="A72" s="71"/>
      <c r="B72" s="71"/>
      <c r="C72" s="71"/>
      <c r="D72" s="71"/>
      <c r="E72" s="71"/>
      <c r="F72" s="71"/>
      <c r="G72" s="71"/>
      <c r="H72" s="71"/>
      <c r="I72" s="71"/>
    </row>
    <row r="73" spans="1:9">
      <c r="A73" s="71"/>
      <c r="B73" s="71"/>
      <c r="C73" s="71"/>
      <c r="D73" s="71"/>
      <c r="E73" s="71"/>
      <c r="F73" s="71"/>
      <c r="G73" s="71"/>
      <c r="H73" s="71"/>
      <c r="I73" s="71"/>
    </row>
    <row r="74" spans="1:9">
      <c r="A74" s="71"/>
      <c r="B74" s="71"/>
      <c r="C74" s="71"/>
      <c r="D74" s="71"/>
      <c r="E74" s="71"/>
      <c r="F74" s="71"/>
      <c r="G74" s="71"/>
      <c r="H74" s="71"/>
      <c r="I74" s="71"/>
    </row>
    <row r="75" spans="1:9">
      <c r="A75" s="71"/>
      <c r="B75" s="71"/>
      <c r="C75" s="71"/>
      <c r="D75" s="71"/>
      <c r="E75" s="71"/>
      <c r="F75" s="71"/>
      <c r="G75" s="71"/>
      <c r="H75" s="71"/>
      <c r="I75" s="71"/>
    </row>
    <row r="76" spans="1:9">
      <c r="A76" s="71"/>
      <c r="B76" s="71"/>
      <c r="C76" s="71"/>
      <c r="D76" s="71"/>
      <c r="E76" s="71"/>
      <c r="F76" s="71"/>
      <c r="G76" s="71"/>
      <c r="H76" s="71"/>
      <c r="I76" s="71"/>
    </row>
    <row r="77" spans="1:9">
      <c r="A77" s="71"/>
      <c r="B77" s="71"/>
      <c r="C77" s="71"/>
      <c r="D77" s="71"/>
      <c r="E77" s="71"/>
      <c r="F77" s="71"/>
      <c r="G77" s="71"/>
      <c r="H77" s="71"/>
      <c r="I77" s="71"/>
    </row>
    <row r="78" spans="1:9">
      <c r="A78" s="71"/>
      <c r="B78" s="71"/>
      <c r="C78" s="71"/>
      <c r="D78" s="71"/>
      <c r="E78" s="71"/>
      <c r="F78" s="71"/>
      <c r="G78" s="71"/>
      <c r="H78" s="71"/>
      <c r="I78" s="71"/>
    </row>
    <row r="79" spans="1:9">
      <c r="A79" s="71"/>
      <c r="B79" s="71"/>
      <c r="C79" s="71"/>
      <c r="D79" s="71"/>
      <c r="E79" s="71"/>
      <c r="F79" s="71"/>
      <c r="G79" s="71"/>
      <c r="H79" s="71"/>
      <c r="I79" s="71"/>
    </row>
    <row r="80" spans="1:9">
      <c r="A80" s="71"/>
      <c r="B80" s="71"/>
      <c r="C80" s="71"/>
      <c r="D80" s="71"/>
      <c r="E80" s="71"/>
      <c r="F80" s="71"/>
      <c r="G80" s="71"/>
      <c r="H80" s="71"/>
      <c r="I80" s="71"/>
    </row>
    <row r="81" spans="1:9">
      <c r="A81" s="71"/>
      <c r="B81" s="71"/>
      <c r="C81" s="71"/>
      <c r="D81" s="71"/>
      <c r="E81" s="71"/>
      <c r="F81" s="71"/>
      <c r="G81" s="71"/>
      <c r="H81" s="71"/>
      <c r="I81" s="71"/>
    </row>
    <row r="82" spans="1:9">
      <c r="A82" s="71"/>
      <c r="B82" s="71"/>
      <c r="C82" s="71"/>
      <c r="D82" s="71"/>
      <c r="E82" s="71"/>
      <c r="F82" s="71"/>
      <c r="G82" s="71"/>
      <c r="H82" s="71"/>
      <c r="I82" s="71"/>
    </row>
    <row r="83" spans="1:9">
      <c r="A83" s="71"/>
      <c r="B83" s="71"/>
      <c r="C83" s="71"/>
      <c r="D83" s="71"/>
      <c r="E83" s="71"/>
      <c r="F83" s="71"/>
      <c r="G83" s="71"/>
      <c r="H83" s="71"/>
      <c r="I83" s="71"/>
    </row>
    <row r="84" spans="1:9">
      <c r="A84" s="71"/>
      <c r="B84" s="71"/>
      <c r="C84" s="71"/>
      <c r="D84" s="71"/>
      <c r="E84" s="71"/>
      <c r="F84" s="71"/>
      <c r="G84" s="71"/>
      <c r="H84" s="71"/>
      <c r="I84" s="71"/>
    </row>
    <row r="85" spans="1:9">
      <c r="A85" s="71"/>
      <c r="B85" s="71"/>
      <c r="C85" s="71"/>
      <c r="D85" s="71"/>
      <c r="E85" s="71"/>
      <c r="F85" s="71"/>
      <c r="G85" s="71"/>
      <c r="H85" s="71"/>
      <c r="I85" s="71"/>
    </row>
    <row r="86" spans="1:9">
      <c r="A86" s="71"/>
      <c r="B86" s="71"/>
      <c r="C86" s="71"/>
      <c r="D86" s="71"/>
      <c r="E86" s="71"/>
      <c r="F86" s="71"/>
      <c r="G86" s="71"/>
      <c r="H86" s="71"/>
      <c r="I86" s="71"/>
    </row>
    <row r="87" spans="1:9">
      <c r="A87" s="71"/>
      <c r="B87" s="71"/>
      <c r="C87" s="71"/>
      <c r="D87" s="71"/>
      <c r="E87" s="71"/>
      <c r="F87" s="71"/>
      <c r="G87" s="71"/>
      <c r="H87" s="71"/>
      <c r="I87" s="71"/>
    </row>
    <row r="88" spans="1:9">
      <c r="A88" s="71"/>
      <c r="B88" s="71"/>
      <c r="C88" s="71"/>
      <c r="D88" s="71"/>
      <c r="E88" s="71"/>
      <c r="F88" s="71"/>
      <c r="G88" s="71"/>
      <c r="H88" s="71"/>
      <c r="I88" s="71"/>
    </row>
    <row r="89" spans="1:9">
      <c r="A89" s="71"/>
      <c r="B89" s="71"/>
      <c r="C89" s="71"/>
      <c r="D89" s="71"/>
      <c r="E89" s="71"/>
      <c r="F89" s="71"/>
      <c r="G89" s="71"/>
      <c r="H89" s="71"/>
      <c r="I89" s="71"/>
    </row>
    <row r="90" spans="1:9">
      <c r="A90" s="71"/>
      <c r="B90" s="71"/>
      <c r="C90" s="71"/>
      <c r="D90" s="71"/>
      <c r="E90" s="71"/>
      <c r="F90" s="71"/>
      <c r="G90" s="71"/>
      <c r="H90" s="71"/>
      <c r="I90" s="71"/>
    </row>
    <row r="91" spans="1:9">
      <c r="A91" s="71"/>
      <c r="B91" s="71"/>
      <c r="C91" s="71"/>
      <c r="D91" s="71"/>
      <c r="E91" s="71"/>
      <c r="F91" s="71"/>
      <c r="G91" s="71"/>
      <c r="H91" s="71"/>
      <c r="I91" s="71"/>
    </row>
    <row r="92" spans="1:9">
      <c r="A92" s="71"/>
      <c r="B92" s="71"/>
      <c r="C92" s="71"/>
      <c r="D92" s="71"/>
      <c r="E92" s="71"/>
      <c r="F92" s="71"/>
      <c r="G92" s="71"/>
      <c r="H92" s="71"/>
      <c r="I92" s="71"/>
    </row>
    <row r="93" spans="1:9">
      <c r="A93" s="71"/>
      <c r="B93" s="71"/>
      <c r="C93" s="71"/>
      <c r="D93" s="71"/>
      <c r="E93" s="71"/>
      <c r="F93" s="71"/>
      <c r="G93" s="71"/>
      <c r="H93" s="71"/>
      <c r="I93" s="71"/>
    </row>
    <row r="94" spans="1:9">
      <c r="A94" s="71"/>
      <c r="B94" s="71"/>
      <c r="C94" s="71"/>
      <c r="D94" s="71"/>
      <c r="E94" s="71"/>
      <c r="F94" s="71"/>
      <c r="G94" s="71"/>
      <c r="H94" s="71"/>
      <c r="I94" s="71"/>
    </row>
    <row r="95" spans="1:9">
      <c r="A95" s="71"/>
      <c r="B95" s="71"/>
      <c r="C95" s="71"/>
      <c r="D95" s="71"/>
      <c r="E95" s="71"/>
      <c r="F95" s="71"/>
      <c r="G95" s="71"/>
      <c r="H95" s="71"/>
      <c r="I95" s="71"/>
    </row>
  </sheetData>
  <mergeCells count="13">
    <mergeCell ref="A11:I11"/>
    <mergeCell ref="A12:I12"/>
    <mergeCell ref="A13:I13"/>
    <mergeCell ref="A9:I9"/>
    <mergeCell ref="A10:I10"/>
    <mergeCell ref="A8:I8"/>
    <mergeCell ref="A4:I4"/>
    <mergeCell ref="A5:I5"/>
    <mergeCell ref="A6:I6"/>
    <mergeCell ref="A7:I7"/>
    <mergeCell ref="A1:I1"/>
    <mergeCell ref="A2:I2"/>
    <mergeCell ref="A3:I3"/>
  </mergeCells>
  <phoneticPr fontId="11" type="noConversion"/>
  <pageMargins left="0.91" right="0.24" top="1" bottom="1.02" header="0.5" footer="0.5"/>
  <pageSetup paperSize="9" scale="95" orientation="portrait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workbookViewId="0">
      <selection activeCell="D15" sqref="D15"/>
    </sheetView>
  </sheetViews>
  <sheetFormatPr defaultRowHeight="14.25"/>
  <cols>
    <col min="1" max="1" width="43" style="1" customWidth="1"/>
    <col min="2" max="2" width="30.875" style="146" customWidth="1"/>
    <col min="3" max="3" width="37.75" style="1" customWidth="1"/>
    <col min="4" max="16384" width="9" style="1"/>
  </cols>
  <sheetData>
    <row r="1" spans="1:2" ht="17.25" customHeight="1">
      <c r="A1" s="4"/>
    </row>
    <row r="2" spans="1:2" ht="33" customHeight="1">
      <c r="A2" s="211" t="s">
        <v>328</v>
      </c>
      <c r="B2" s="211"/>
    </row>
    <row r="3" spans="1:2" ht="26.25" customHeight="1">
      <c r="A3" s="114"/>
      <c r="B3" s="144" t="s">
        <v>313</v>
      </c>
    </row>
    <row r="4" spans="1:2" ht="38.1" customHeight="1">
      <c r="A4" s="2" t="s">
        <v>314</v>
      </c>
      <c r="B4" s="145" t="s">
        <v>315</v>
      </c>
    </row>
    <row r="5" spans="1:2" ht="21" customHeight="1">
      <c r="A5" s="115" t="s">
        <v>329</v>
      </c>
      <c r="B5" s="172">
        <f>B6+B12</f>
        <v>26021</v>
      </c>
    </row>
    <row r="6" spans="1:2" ht="21" customHeight="1">
      <c r="A6" s="112" t="s">
        <v>330</v>
      </c>
      <c r="B6" s="172">
        <f>SUM(B7:B11)</f>
        <v>5044</v>
      </c>
    </row>
    <row r="7" spans="1:2" ht="21" customHeight="1">
      <c r="A7" s="166" t="s">
        <v>331</v>
      </c>
      <c r="B7" s="172">
        <v>4453</v>
      </c>
    </row>
    <row r="8" spans="1:2" ht="21" customHeight="1">
      <c r="A8" s="166" t="s">
        <v>332</v>
      </c>
      <c r="B8" s="172">
        <v>490</v>
      </c>
    </row>
    <row r="9" spans="1:2" ht="21" customHeight="1">
      <c r="A9" s="166" t="s">
        <v>333</v>
      </c>
      <c r="B9" s="172">
        <v>88</v>
      </c>
    </row>
    <row r="10" spans="1:2" ht="21" customHeight="1">
      <c r="A10" s="166" t="s">
        <v>334</v>
      </c>
      <c r="B10" s="172"/>
    </row>
    <row r="11" spans="1:2" ht="21" customHeight="1">
      <c r="A11" s="166" t="s">
        <v>335</v>
      </c>
      <c r="B11" s="172">
        <v>13</v>
      </c>
    </row>
    <row r="12" spans="1:2" ht="21" customHeight="1">
      <c r="A12" s="112" t="s">
        <v>336</v>
      </c>
      <c r="B12" s="172">
        <f>SUM(B13:B16)</f>
        <v>20977</v>
      </c>
    </row>
    <row r="13" spans="1:2" ht="21" customHeight="1">
      <c r="A13" s="112" t="s">
        <v>337</v>
      </c>
      <c r="B13" s="172">
        <v>20217</v>
      </c>
    </row>
    <row r="14" spans="1:2" ht="21" customHeight="1">
      <c r="A14" s="112" t="s">
        <v>338</v>
      </c>
      <c r="B14" s="172">
        <v>760</v>
      </c>
    </row>
    <row r="15" spans="1:2" ht="21" customHeight="1">
      <c r="A15" s="112" t="s">
        <v>334</v>
      </c>
      <c r="B15" s="172"/>
    </row>
    <row r="16" spans="1:2" ht="21" customHeight="1">
      <c r="A16" s="167" t="s">
        <v>335</v>
      </c>
      <c r="B16" s="172"/>
    </row>
    <row r="17" spans="1:2" ht="21" customHeight="1">
      <c r="A17" s="167"/>
      <c r="B17" s="172"/>
    </row>
    <row r="18" spans="1:2" ht="21" customHeight="1">
      <c r="A18" s="112"/>
      <c r="B18" s="172"/>
    </row>
    <row r="19" spans="1:2" ht="21" customHeight="1">
      <c r="A19" s="112"/>
      <c r="B19" s="172"/>
    </row>
    <row r="20" spans="1:2" ht="21" customHeight="1">
      <c r="A20" s="112"/>
      <c r="B20" s="172"/>
    </row>
    <row r="21" spans="1:2" s="3" customFormat="1" ht="21" customHeight="1">
      <c r="A21" s="121"/>
      <c r="B21" s="172"/>
    </row>
    <row r="22" spans="1:2" s="3" customFormat="1" ht="21" customHeight="1">
      <c r="A22" s="5"/>
      <c r="B22" s="172"/>
    </row>
    <row r="23" spans="1:2" s="3" customFormat="1" ht="21" customHeight="1">
      <c r="A23" s="5"/>
      <c r="B23" s="172"/>
    </row>
    <row r="24" spans="1:2" s="3" customFormat="1" ht="21" customHeight="1">
      <c r="A24" s="5"/>
      <c r="B24" s="172"/>
    </row>
    <row r="25" spans="1:2" s="3" customFormat="1" ht="21" customHeight="1">
      <c r="A25" s="112"/>
      <c r="B25" s="175"/>
    </row>
    <row r="26" spans="1:2" s="3" customFormat="1" ht="21" customHeight="1">
      <c r="A26" s="112"/>
      <c r="B26" s="176"/>
    </row>
    <row r="27" spans="1:2">
      <c r="A27" s="112"/>
      <c r="B27" s="172"/>
    </row>
  </sheetData>
  <mergeCells count="1">
    <mergeCell ref="A2:B2"/>
  </mergeCells>
  <phoneticPr fontId="11" type="noConversion"/>
  <printOptions horizontalCentered="1"/>
  <pageMargins left="0.94488188976377963" right="0.94488188976377963" top="0.78740157480314965" bottom="0.59055118110236227" header="0.51181102362204722" footer="0.51181102362204722"/>
  <pageSetup paperSize="9" orientation="portrait" r:id="rId1"/>
  <headerFooter scaleWithDoc="0" alignWithMargins="0">
    <oddFooter>&amp;C&amp;10第 18页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>
      <selection activeCell="G5" sqref="G5"/>
    </sheetView>
  </sheetViews>
  <sheetFormatPr defaultRowHeight="14.25"/>
  <cols>
    <col min="1" max="1" width="42.5" style="116" customWidth="1"/>
    <col min="2" max="2" width="25.875" style="144" customWidth="1"/>
    <col min="3" max="3" width="10.5" style="116" bestFit="1" customWidth="1"/>
    <col min="4" max="16384" width="9" style="116"/>
  </cols>
  <sheetData>
    <row r="1" spans="1:3" ht="17.25" customHeight="1">
      <c r="A1" s="108"/>
    </row>
    <row r="2" spans="1:3" ht="33" customHeight="1">
      <c r="A2" s="210" t="s">
        <v>339</v>
      </c>
      <c r="B2" s="210"/>
    </row>
    <row r="3" spans="1:3" ht="26.25" customHeight="1">
      <c r="B3" s="144" t="s">
        <v>313</v>
      </c>
    </row>
    <row r="4" spans="1:3" ht="38.1" customHeight="1">
      <c r="A4" s="119" t="s">
        <v>314</v>
      </c>
      <c r="B4" s="145" t="s">
        <v>315</v>
      </c>
    </row>
    <row r="5" spans="1:3" ht="28.5" customHeight="1">
      <c r="A5" s="117" t="s">
        <v>349</v>
      </c>
      <c r="B5" s="172">
        <f>B6+B7</f>
        <v>11648</v>
      </c>
    </row>
    <row r="6" spans="1:3" ht="28.5" customHeight="1">
      <c r="A6" s="117" t="s">
        <v>340</v>
      </c>
      <c r="B6" s="172">
        <f>B8+B10</f>
        <v>114</v>
      </c>
    </row>
    <row r="7" spans="1:3" ht="28.5" customHeight="1">
      <c r="A7" s="117" t="s">
        <v>350</v>
      </c>
      <c r="B7" s="172">
        <f>B9+B11+B13+B15+B17</f>
        <v>11534</v>
      </c>
      <c r="C7" s="168"/>
    </row>
    <row r="8" spans="1:3" ht="28.5" customHeight="1">
      <c r="A8" s="113" t="s">
        <v>341</v>
      </c>
      <c r="B8" s="172">
        <v>1867</v>
      </c>
    </row>
    <row r="9" spans="1:3" ht="28.5" customHeight="1">
      <c r="A9" s="113" t="s">
        <v>342</v>
      </c>
      <c r="B9" s="172">
        <v>11473</v>
      </c>
    </row>
    <row r="10" spans="1:3" ht="28.5" customHeight="1">
      <c r="A10" s="113" t="s">
        <v>343</v>
      </c>
      <c r="B10" s="172">
        <v>-1753</v>
      </c>
    </row>
    <row r="11" spans="1:3" ht="28.5" customHeight="1">
      <c r="A11" s="113" t="s">
        <v>344</v>
      </c>
      <c r="B11" s="172">
        <v>61</v>
      </c>
    </row>
    <row r="12" spans="1:3" ht="28.5" customHeight="1">
      <c r="A12" s="113"/>
      <c r="B12" s="172"/>
    </row>
    <row r="13" spans="1:3" ht="28.5" customHeight="1">
      <c r="A13" s="113"/>
      <c r="B13" s="172"/>
    </row>
    <row r="14" spans="1:3" ht="28.5" customHeight="1">
      <c r="A14" s="118"/>
      <c r="B14" s="172"/>
    </row>
    <row r="15" spans="1:3" ht="28.5" customHeight="1">
      <c r="A15" s="118"/>
      <c r="B15" s="172"/>
    </row>
    <row r="16" spans="1:3" ht="28.5" customHeight="1">
      <c r="A16" s="113"/>
      <c r="B16" s="172"/>
    </row>
    <row r="17" spans="1:4" ht="28.5" customHeight="1">
      <c r="A17" s="113"/>
      <c r="B17" s="172"/>
    </row>
    <row r="20" spans="1:4">
      <c r="D20" s="116" t="s">
        <v>348</v>
      </c>
    </row>
  </sheetData>
  <mergeCells count="1">
    <mergeCell ref="A2:B2"/>
  </mergeCells>
  <phoneticPr fontId="11" type="noConversion"/>
  <printOptions horizontalCentered="1"/>
  <pageMargins left="0.62992125984251968" right="0.62992125984251968" top="0.78740157480314965" bottom="0.59055118110236227" header="0.51181102362204722" footer="0.51181102362204722"/>
  <pageSetup paperSize="9" scale="34" orientation="portrait" r:id="rId1"/>
  <headerFooter scaleWithDoc="0" alignWithMargins="0">
    <oddFooter>&amp;C&amp;10第 19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M11" sqref="M11"/>
    </sheetView>
  </sheetViews>
  <sheetFormatPr defaultRowHeight="14.25"/>
  <cols>
    <col min="1" max="1" width="29" style="32" customWidth="1"/>
    <col min="2" max="2" width="12" style="150" customWidth="1"/>
    <col min="3" max="3" width="12" style="159" customWidth="1"/>
    <col min="4" max="4" width="12.5" style="32" customWidth="1"/>
    <col min="5" max="5" width="13.875" style="148" customWidth="1"/>
    <col min="6" max="6" width="15.125" style="73" hidden="1" customWidth="1"/>
    <col min="7" max="7" width="13.125" style="32" hidden="1" customWidth="1"/>
    <col min="8" max="8" width="12" style="32" customWidth="1"/>
    <col min="9" max="16384" width="9" style="32"/>
  </cols>
  <sheetData>
    <row r="1" spans="1:8" ht="14.1" customHeight="1">
      <c r="A1" s="33"/>
    </row>
    <row r="2" spans="1:8" ht="21" customHeight="1">
      <c r="A2" s="196" t="s">
        <v>302</v>
      </c>
      <c r="B2" s="196"/>
      <c r="C2" s="196"/>
      <c r="D2" s="196"/>
      <c r="E2" s="196"/>
      <c r="F2" s="196"/>
      <c r="G2" s="196"/>
      <c r="H2" s="196"/>
    </row>
    <row r="3" spans="1:8" ht="17.100000000000001" customHeight="1">
      <c r="A3" s="34"/>
      <c r="B3" s="149"/>
      <c r="D3" s="52"/>
      <c r="H3" s="35" t="s">
        <v>1</v>
      </c>
    </row>
    <row r="4" spans="1:8" s="30" customFormat="1" ht="30" customHeight="1">
      <c r="A4" s="36" t="s">
        <v>2</v>
      </c>
      <c r="B4" s="37" t="s">
        <v>3</v>
      </c>
      <c r="C4" s="160" t="s">
        <v>4</v>
      </c>
      <c r="D4" s="37" t="s">
        <v>307</v>
      </c>
      <c r="E4" s="37" t="s">
        <v>310</v>
      </c>
      <c r="F4" s="81" t="s">
        <v>202</v>
      </c>
      <c r="G4" s="37" t="s">
        <v>7</v>
      </c>
      <c r="H4" s="37" t="s">
        <v>8</v>
      </c>
    </row>
    <row r="5" spans="1:8" s="30" customFormat="1" ht="25.5" customHeight="1">
      <c r="A5" s="28" t="s">
        <v>9</v>
      </c>
      <c r="B5" s="180">
        <v>16000</v>
      </c>
      <c r="C5" s="181">
        <f>D5-B5</f>
        <v>155</v>
      </c>
      <c r="D5" s="180">
        <v>16155</v>
      </c>
      <c r="E5" s="54">
        <f>D5/B5*100</f>
        <v>100.96875</v>
      </c>
      <c r="F5" s="75">
        <v>98892</v>
      </c>
      <c r="G5" s="54">
        <f>(D5/F5-1)*100</f>
        <v>-83.663997087732071</v>
      </c>
      <c r="H5" s="63"/>
    </row>
    <row r="6" spans="1:8" s="30" customFormat="1" ht="36.75" customHeight="1">
      <c r="A6" s="28" t="s">
        <v>10</v>
      </c>
      <c r="B6" s="180"/>
      <c r="C6" s="181">
        <f t="shared" ref="C6:C30" si="0">D6-B6</f>
        <v>223</v>
      </c>
      <c r="D6" s="180">
        <v>223</v>
      </c>
      <c r="E6" s="54"/>
      <c r="F6" s="75">
        <v>41606.5</v>
      </c>
      <c r="G6" s="54"/>
      <c r="H6" s="123" t="s">
        <v>298</v>
      </c>
    </row>
    <row r="7" spans="1:8" s="30" customFormat="1" ht="25.5" customHeight="1">
      <c r="A7" s="28" t="s">
        <v>11</v>
      </c>
      <c r="B7" s="180">
        <v>4300</v>
      </c>
      <c r="C7" s="181">
        <f t="shared" si="0"/>
        <v>59</v>
      </c>
      <c r="D7" s="180">
        <v>4359</v>
      </c>
      <c r="E7" s="54">
        <f t="shared" ref="E7:E31" si="1">D7/B7*100</f>
        <v>101.3720930232558</v>
      </c>
      <c r="F7" s="75">
        <v>37675</v>
      </c>
      <c r="G7" s="54">
        <f t="shared" ref="G7:G31" si="2">(D7/F7-1)*100</f>
        <v>-88.429993364299932</v>
      </c>
      <c r="H7" s="64"/>
    </row>
    <row r="8" spans="1:8" s="30" customFormat="1" ht="25.5" customHeight="1">
      <c r="A8" s="28" t="s">
        <v>12</v>
      </c>
      <c r="B8" s="180"/>
      <c r="C8" s="181"/>
      <c r="D8" s="180"/>
      <c r="E8" s="54"/>
      <c r="F8" s="75"/>
      <c r="G8" s="54"/>
      <c r="H8" s="64"/>
    </row>
    <row r="9" spans="1:8" s="30" customFormat="1" ht="25.5" customHeight="1">
      <c r="A9" s="28" t="s">
        <v>13</v>
      </c>
      <c r="B9" s="180">
        <v>1505</v>
      </c>
      <c r="C9" s="181">
        <f t="shared" si="0"/>
        <v>38</v>
      </c>
      <c r="D9" s="180">
        <v>1543</v>
      </c>
      <c r="E9" s="54">
        <f t="shared" si="1"/>
        <v>102.52491694352159</v>
      </c>
      <c r="F9" s="75">
        <v>22785</v>
      </c>
      <c r="G9" s="54">
        <f t="shared" si="2"/>
        <v>-93.228000877770469</v>
      </c>
      <c r="H9" s="64"/>
    </row>
    <row r="10" spans="1:8" s="30" customFormat="1" ht="25.5" customHeight="1">
      <c r="A10" s="28" t="s">
        <v>14</v>
      </c>
      <c r="B10" s="180">
        <v>260</v>
      </c>
      <c r="C10" s="181">
        <f t="shared" si="0"/>
        <v>67</v>
      </c>
      <c r="D10" s="180">
        <v>327</v>
      </c>
      <c r="E10" s="54">
        <f t="shared" si="1"/>
        <v>125.76923076923077</v>
      </c>
      <c r="F10" s="75">
        <v>28804</v>
      </c>
      <c r="G10" s="54">
        <f t="shared" si="2"/>
        <v>-98.864741008193306</v>
      </c>
      <c r="H10" s="64"/>
    </row>
    <row r="11" spans="1:8" s="30" customFormat="1" ht="25.5" customHeight="1">
      <c r="A11" s="28" t="s">
        <v>15</v>
      </c>
      <c r="B11" s="180"/>
      <c r="C11" s="181"/>
      <c r="D11" s="180"/>
      <c r="E11" s="54"/>
      <c r="F11" s="75">
        <v>28402</v>
      </c>
      <c r="G11" s="54">
        <f t="shared" si="2"/>
        <v>-100</v>
      </c>
      <c r="H11" s="64"/>
    </row>
    <row r="12" spans="1:8" s="30" customFormat="1" ht="25.5" customHeight="1">
      <c r="A12" s="28" t="s">
        <v>16</v>
      </c>
      <c r="B12" s="180">
        <v>1200</v>
      </c>
      <c r="C12" s="181">
        <f t="shared" si="0"/>
        <v>-2</v>
      </c>
      <c r="D12" s="180">
        <v>1198</v>
      </c>
      <c r="E12" s="54">
        <f t="shared" si="1"/>
        <v>99.833333333333329</v>
      </c>
      <c r="F12" s="75">
        <v>8479</v>
      </c>
      <c r="G12" s="54">
        <f t="shared" si="2"/>
        <v>-85.870975350866857</v>
      </c>
      <c r="H12" s="64"/>
    </row>
    <row r="13" spans="1:8" s="30" customFormat="1" ht="25.5" customHeight="1">
      <c r="A13" s="28" t="s">
        <v>17</v>
      </c>
      <c r="B13" s="180">
        <v>1000</v>
      </c>
      <c r="C13" s="181">
        <f t="shared" si="0"/>
        <v>31</v>
      </c>
      <c r="D13" s="180">
        <v>1031</v>
      </c>
      <c r="E13" s="54">
        <f t="shared" si="1"/>
        <v>103.1</v>
      </c>
      <c r="F13" s="75">
        <v>7294</v>
      </c>
      <c r="G13" s="54">
        <f t="shared" si="2"/>
        <v>-85.865094598299976</v>
      </c>
      <c r="H13" s="64"/>
    </row>
    <row r="14" spans="1:8" s="30" customFormat="1" ht="25.5" customHeight="1">
      <c r="A14" s="28" t="s">
        <v>18</v>
      </c>
      <c r="B14" s="180">
        <v>1000</v>
      </c>
      <c r="C14" s="181">
        <f t="shared" si="0"/>
        <v>30</v>
      </c>
      <c r="D14" s="180">
        <v>1030</v>
      </c>
      <c r="E14" s="54">
        <f t="shared" si="1"/>
        <v>103</v>
      </c>
      <c r="F14" s="75">
        <v>8600</v>
      </c>
      <c r="G14" s="54">
        <f t="shared" si="2"/>
        <v>-88.023255813953497</v>
      </c>
      <c r="H14" s="65"/>
    </row>
    <row r="15" spans="1:8" s="30" customFormat="1" ht="25.5" customHeight="1">
      <c r="A15" s="28" t="s">
        <v>19</v>
      </c>
      <c r="B15" s="180">
        <v>5700</v>
      </c>
      <c r="C15" s="181">
        <f t="shared" si="0"/>
        <v>16</v>
      </c>
      <c r="D15" s="180">
        <v>5716</v>
      </c>
      <c r="E15" s="54">
        <f t="shared" si="1"/>
        <v>100.28070175438597</v>
      </c>
      <c r="F15" s="75">
        <v>36213</v>
      </c>
      <c r="G15" s="54">
        <f t="shared" si="2"/>
        <v>-84.215613177588153</v>
      </c>
      <c r="H15" s="59"/>
    </row>
    <row r="16" spans="1:8" s="30" customFormat="1" ht="25.5" customHeight="1">
      <c r="A16" s="28" t="s">
        <v>20</v>
      </c>
      <c r="B16" s="180">
        <v>550</v>
      </c>
      <c r="C16" s="181">
        <f t="shared" si="0"/>
        <v>12</v>
      </c>
      <c r="D16" s="180">
        <v>562</v>
      </c>
      <c r="E16" s="54">
        <f t="shared" si="1"/>
        <v>102.18181818181817</v>
      </c>
      <c r="F16" s="75">
        <v>8355</v>
      </c>
      <c r="G16" s="54">
        <f t="shared" si="2"/>
        <v>-93.273488928785156</v>
      </c>
      <c r="H16" s="65"/>
    </row>
    <row r="17" spans="1:10" s="30" customFormat="1" ht="25.5" customHeight="1">
      <c r="A17" s="28" t="s">
        <v>21</v>
      </c>
      <c r="B17" s="180"/>
      <c r="C17" s="181">
        <f t="shared" si="0"/>
        <v>0</v>
      </c>
      <c r="D17" s="180"/>
      <c r="E17" s="54"/>
      <c r="F17" s="75">
        <v>76945</v>
      </c>
      <c r="G17" s="54">
        <f t="shared" si="2"/>
        <v>-100</v>
      </c>
      <c r="H17" s="41"/>
    </row>
    <row r="18" spans="1:10" s="30" customFormat="1" ht="25.5" customHeight="1">
      <c r="A18" s="28" t="s">
        <v>22</v>
      </c>
      <c r="B18" s="180">
        <v>5553</v>
      </c>
      <c r="C18" s="181">
        <f t="shared" si="0"/>
        <v>5</v>
      </c>
      <c r="D18" s="180">
        <v>5558</v>
      </c>
      <c r="E18" s="54">
        <f t="shared" si="1"/>
        <v>100.09004141905275</v>
      </c>
      <c r="F18" s="75">
        <v>51648</v>
      </c>
      <c r="G18" s="54">
        <f t="shared" si="2"/>
        <v>-89.238692688971497</v>
      </c>
      <c r="H18" s="64"/>
    </row>
    <row r="19" spans="1:10" s="30" customFormat="1" ht="25.5" customHeight="1">
      <c r="A19" s="28" t="s">
        <v>23</v>
      </c>
      <c r="B19" s="180"/>
      <c r="C19" s="181">
        <f t="shared" si="0"/>
        <v>0</v>
      </c>
      <c r="D19" s="180"/>
      <c r="E19" s="54"/>
      <c r="F19" s="75">
        <v>513</v>
      </c>
      <c r="G19" s="54">
        <f t="shared" si="2"/>
        <v>-100</v>
      </c>
      <c r="H19" s="41"/>
    </row>
    <row r="20" spans="1:10" s="30" customFormat="1" ht="25.5" customHeight="1">
      <c r="A20" s="28" t="s">
        <v>24</v>
      </c>
      <c r="B20" s="181"/>
      <c r="C20" s="181">
        <f t="shared" si="0"/>
        <v>0</v>
      </c>
      <c r="D20" s="180"/>
      <c r="E20" s="54"/>
      <c r="F20" s="75"/>
      <c r="G20" s="54"/>
      <c r="H20" s="41"/>
    </row>
    <row r="21" spans="1:10" s="30" customFormat="1" ht="30" customHeight="1">
      <c r="A21" s="38" t="s">
        <v>25</v>
      </c>
      <c r="B21" s="180">
        <f>SUM(B5:B20)</f>
        <v>37068</v>
      </c>
      <c r="C21" s="181">
        <f t="shared" si="0"/>
        <v>634</v>
      </c>
      <c r="D21" s="180">
        <f>SUM(D5:D19)</f>
        <v>37702</v>
      </c>
      <c r="E21" s="54">
        <f t="shared" si="1"/>
        <v>101.71037013057085</v>
      </c>
      <c r="F21" s="75">
        <f>SUM(F5:F20)</f>
        <v>456211.5</v>
      </c>
      <c r="G21" s="54">
        <f t="shared" si="2"/>
        <v>-91.735850586844037</v>
      </c>
      <c r="H21" s="41"/>
      <c r="J21" s="158"/>
    </row>
    <row r="22" spans="1:10" s="30" customFormat="1" ht="36.950000000000003" customHeight="1">
      <c r="A22" s="28" t="s">
        <v>26</v>
      </c>
      <c r="B22" s="180">
        <v>2900</v>
      </c>
      <c r="C22" s="181">
        <f t="shared" si="0"/>
        <v>179</v>
      </c>
      <c r="D22" s="180">
        <v>3079</v>
      </c>
      <c r="E22" s="54">
        <f t="shared" si="1"/>
        <v>106.17241379310344</v>
      </c>
      <c r="F22" s="75">
        <v>39208</v>
      </c>
      <c r="G22" s="54">
        <f t="shared" si="2"/>
        <v>-92.147010814119568</v>
      </c>
      <c r="H22" s="66"/>
    </row>
    <row r="23" spans="1:10" s="30" customFormat="1" ht="30" customHeight="1">
      <c r="A23" s="28" t="s">
        <v>27</v>
      </c>
      <c r="B23" s="180">
        <v>1086</v>
      </c>
      <c r="C23" s="181">
        <f t="shared" si="0"/>
        <v>11</v>
      </c>
      <c r="D23" s="180">
        <v>1097</v>
      </c>
      <c r="E23" s="54">
        <f t="shared" si="1"/>
        <v>101.01289134438305</v>
      </c>
      <c r="F23" s="75">
        <v>120549</v>
      </c>
      <c r="G23" s="54">
        <f t="shared" si="2"/>
        <v>-99.089996598893393</v>
      </c>
      <c r="H23" s="67"/>
    </row>
    <row r="24" spans="1:10" s="30" customFormat="1" ht="30" customHeight="1">
      <c r="A24" s="28" t="s">
        <v>28</v>
      </c>
      <c r="B24" s="180">
        <v>3250</v>
      </c>
      <c r="C24" s="181">
        <f t="shared" si="0"/>
        <v>54</v>
      </c>
      <c r="D24" s="180">
        <v>3304</v>
      </c>
      <c r="E24" s="54">
        <f t="shared" si="1"/>
        <v>101.66153846153847</v>
      </c>
      <c r="F24" s="75">
        <v>27600</v>
      </c>
      <c r="G24" s="54">
        <f t="shared" si="2"/>
        <v>-88.028985507246375</v>
      </c>
      <c r="H24" s="41"/>
    </row>
    <row r="25" spans="1:10" s="30" customFormat="1" ht="30" customHeight="1">
      <c r="A25" s="28" t="s">
        <v>29</v>
      </c>
      <c r="B25" s="180">
        <v>100</v>
      </c>
      <c r="C25" s="181">
        <f t="shared" si="0"/>
        <v>72</v>
      </c>
      <c r="D25" s="180">
        <v>172</v>
      </c>
      <c r="E25" s="54">
        <f t="shared" si="1"/>
        <v>172</v>
      </c>
      <c r="F25" s="75">
        <v>12740</v>
      </c>
      <c r="G25" s="54">
        <f t="shared" si="2"/>
        <v>-98.649921507064363</v>
      </c>
      <c r="H25" s="56"/>
    </row>
    <row r="26" spans="1:10" s="30" customFormat="1" ht="30" customHeight="1">
      <c r="A26" s="68" t="s">
        <v>30</v>
      </c>
      <c r="B26" s="180">
        <v>22100</v>
      </c>
      <c r="C26" s="181">
        <f t="shared" si="0"/>
        <v>2971</v>
      </c>
      <c r="D26" s="180">
        <v>25071</v>
      </c>
      <c r="E26" s="54">
        <f t="shared" si="1"/>
        <v>113.44343891402715</v>
      </c>
      <c r="F26" s="75">
        <v>113032</v>
      </c>
      <c r="G26" s="54">
        <f t="shared" si="2"/>
        <v>-77.819555524099371</v>
      </c>
      <c r="H26" s="59"/>
    </row>
    <row r="27" spans="1:10" s="30" customFormat="1" ht="30" customHeight="1">
      <c r="A27" s="28" t="s">
        <v>31</v>
      </c>
      <c r="B27" s="180">
        <v>6000</v>
      </c>
      <c r="C27" s="181">
        <f t="shared" si="0"/>
        <v>-170</v>
      </c>
      <c r="D27" s="180">
        <v>5830</v>
      </c>
      <c r="E27" s="54">
        <f t="shared" si="1"/>
        <v>97.166666666666671</v>
      </c>
      <c r="F27" s="75">
        <v>14388</v>
      </c>
      <c r="G27" s="54"/>
      <c r="H27" s="69"/>
    </row>
    <row r="28" spans="1:10" s="30" customFormat="1" ht="30" customHeight="1">
      <c r="A28" s="28" t="s">
        <v>32</v>
      </c>
      <c r="B28" s="180">
        <v>300</v>
      </c>
      <c r="C28" s="181">
        <f t="shared" si="0"/>
        <v>22</v>
      </c>
      <c r="D28" s="180">
        <v>322</v>
      </c>
      <c r="E28" s="54">
        <f t="shared" si="1"/>
        <v>107.33333333333333</v>
      </c>
      <c r="F28" s="75">
        <v>12281</v>
      </c>
      <c r="G28" s="54">
        <f t="shared" si="2"/>
        <v>-97.378063675596451</v>
      </c>
      <c r="H28" s="59"/>
    </row>
    <row r="29" spans="1:10" s="30" customFormat="1" ht="30" customHeight="1">
      <c r="A29" s="28" t="s">
        <v>33</v>
      </c>
      <c r="B29" s="180"/>
      <c r="C29" s="181">
        <f t="shared" si="0"/>
        <v>32</v>
      </c>
      <c r="D29" s="180">
        <v>32</v>
      </c>
      <c r="E29" s="54"/>
      <c r="F29" s="75">
        <v>28608</v>
      </c>
      <c r="G29" s="54">
        <v>-15.62</v>
      </c>
      <c r="H29" s="49"/>
    </row>
    <row r="30" spans="1:10" s="30" customFormat="1" ht="30" customHeight="1">
      <c r="A30" s="38" t="s">
        <v>34</v>
      </c>
      <c r="B30" s="180">
        <f>SUM(B22:B29)</f>
        <v>35736</v>
      </c>
      <c r="C30" s="181">
        <f t="shared" si="0"/>
        <v>3171</v>
      </c>
      <c r="D30" s="180">
        <f>SUM(D22:D29)</f>
        <v>38907</v>
      </c>
      <c r="E30" s="54">
        <f t="shared" si="1"/>
        <v>108.87340496977838</v>
      </c>
      <c r="F30" s="75">
        <f>SUM(F22:F29)</f>
        <v>368406</v>
      </c>
      <c r="G30" s="54">
        <f t="shared" si="2"/>
        <v>-89.439097083109402</v>
      </c>
      <c r="H30" s="41"/>
    </row>
    <row r="31" spans="1:10" s="31" customFormat="1" ht="36.950000000000003" customHeight="1">
      <c r="A31" s="38" t="s">
        <v>35</v>
      </c>
      <c r="B31" s="180">
        <f>B21+B30</f>
        <v>72804</v>
      </c>
      <c r="C31" s="180">
        <f>C21+C30</f>
        <v>3805</v>
      </c>
      <c r="D31" s="180">
        <f>D21+D30</f>
        <v>76609</v>
      </c>
      <c r="E31" s="54">
        <f t="shared" si="1"/>
        <v>105.22636118894566</v>
      </c>
      <c r="F31" s="76">
        <f>F30+F21</f>
        <v>824617.5</v>
      </c>
      <c r="G31" s="60">
        <f t="shared" si="2"/>
        <v>-90.709753309867907</v>
      </c>
      <c r="H31" s="70"/>
    </row>
    <row r="32" spans="1:10" ht="30.75" customHeight="1">
      <c r="D32" s="82"/>
    </row>
    <row r="33" spans="2:2">
      <c r="B33" s="157"/>
    </row>
  </sheetData>
  <mergeCells count="1">
    <mergeCell ref="A2:H2"/>
  </mergeCells>
  <phoneticPr fontId="11" type="noConversion"/>
  <printOptions horizontalCentered="1"/>
  <pageMargins left="0.70866141732283472" right="0.39370078740157483" top="0.78740157480314965" bottom="0.74803149606299213" header="0.59055118110236227" footer="0.51181102362204722"/>
  <pageSetup paperSize="9" scale="80" orientation="portrait" r:id="rId1"/>
  <headerFooter scaleWithDoc="0" alignWithMargins="0">
    <oddFooter>&amp;C第 2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Q10" sqref="Q10"/>
    </sheetView>
  </sheetViews>
  <sheetFormatPr defaultRowHeight="14.25"/>
  <cols>
    <col min="1" max="1" width="30.375" style="32" customWidth="1"/>
    <col min="2" max="4" width="12.25" style="148" customWidth="1"/>
    <col min="5" max="5" width="13.125" style="32" hidden="1" customWidth="1"/>
    <col min="6" max="6" width="12.5" style="73" hidden="1" customWidth="1"/>
    <col min="7" max="7" width="13.375" style="32" hidden="1" customWidth="1"/>
    <col min="8" max="8" width="10.625" style="32" hidden="1" customWidth="1"/>
    <col min="9" max="9" width="9" style="32" hidden="1" customWidth="1"/>
    <col min="10" max="10" width="16.25" style="32" hidden="1" customWidth="1"/>
    <col min="11" max="11" width="9.625" style="32" hidden="1" customWidth="1"/>
    <col min="12" max="12" width="10.75" style="32" hidden="1" customWidth="1"/>
    <col min="13" max="16384" width="9" style="32"/>
  </cols>
  <sheetData>
    <row r="1" spans="1:12" ht="17.100000000000001" customHeight="1">
      <c r="A1" s="33"/>
    </row>
    <row r="2" spans="1:12" ht="23.25" customHeight="1">
      <c r="A2" s="197" t="s">
        <v>303</v>
      </c>
      <c r="B2" s="197"/>
      <c r="C2" s="197"/>
      <c r="D2" s="197"/>
      <c r="E2" s="197"/>
      <c r="F2" s="197"/>
      <c r="G2" s="197"/>
      <c r="H2" s="197"/>
    </row>
    <row r="3" spans="1:12" ht="17.100000000000001" customHeight="1">
      <c r="A3" s="34"/>
      <c r="B3" s="149"/>
      <c r="C3" s="149"/>
      <c r="D3" s="150" t="s">
        <v>345</v>
      </c>
      <c r="E3" s="52"/>
      <c r="G3" s="35" t="s">
        <v>1</v>
      </c>
      <c r="H3" s="35"/>
    </row>
    <row r="4" spans="1:12" s="30" customFormat="1" ht="30" customHeight="1">
      <c r="A4" s="36" t="s">
        <v>2</v>
      </c>
      <c r="B4" s="53" t="s">
        <v>3</v>
      </c>
      <c r="C4" s="53" t="s">
        <v>301</v>
      </c>
      <c r="D4" s="53" t="s">
        <v>300</v>
      </c>
      <c r="E4" s="53" t="s">
        <v>5</v>
      </c>
      <c r="F4" s="74" t="s">
        <v>6</v>
      </c>
      <c r="G4" s="53" t="s">
        <v>7</v>
      </c>
      <c r="H4" s="53" t="s">
        <v>36</v>
      </c>
      <c r="J4" s="41" t="s">
        <v>91</v>
      </c>
      <c r="K4" s="30">
        <v>2013</v>
      </c>
      <c r="L4" s="30">
        <v>2012</v>
      </c>
    </row>
    <row r="5" spans="1:12" s="30" customFormat="1" ht="30" customHeight="1">
      <c r="A5" s="45" t="s">
        <v>37</v>
      </c>
      <c r="B5" s="182">
        <v>27826</v>
      </c>
      <c r="C5" s="182">
        <f>D5-B5</f>
        <v>736</v>
      </c>
      <c r="D5" s="182">
        <v>28562</v>
      </c>
      <c r="E5" s="54" t="e">
        <f>#REF!/D5*100</f>
        <v>#REF!</v>
      </c>
      <c r="F5" s="75">
        <v>29776</v>
      </c>
      <c r="G5" s="147">
        <f>(D5-F5)/F5</f>
        <v>-4.0771090811391728E-2</v>
      </c>
      <c r="H5" s="41"/>
      <c r="J5" s="62" t="e">
        <f>D5-#REF!</f>
        <v>#REF!</v>
      </c>
    </row>
    <row r="6" spans="1:12" s="30" customFormat="1" ht="30" customHeight="1">
      <c r="A6" s="45" t="s">
        <v>38</v>
      </c>
      <c r="B6" s="182"/>
      <c r="C6" s="182"/>
      <c r="D6" s="182"/>
      <c r="E6" s="54"/>
      <c r="F6" s="75"/>
      <c r="G6" s="147"/>
      <c r="H6" s="41"/>
      <c r="J6" s="62" t="e">
        <f>D6-#REF!</f>
        <v>#REF!</v>
      </c>
    </row>
    <row r="7" spans="1:12" s="30" customFormat="1" ht="30" customHeight="1">
      <c r="A7" s="45" t="s">
        <v>39</v>
      </c>
      <c r="B7" s="182">
        <v>428</v>
      </c>
      <c r="C7" s="182"/>
      <c r="D7" s="182">
        <v>428</v>
      </c>
      <c r="E7" s="54" t="e">
        <f>#REF!/D7*100</f>
        <v>#REF!</v>
      </c>
      <c r="F7" s="75">
        <v>175</v>
      </c>
      <c r="G7" s="147">
        <f t="shared" ref="G7:G29" si="0">(D7-F7)/F7</f>
        <v>1.4457142857142857</v>
      </c>
      <c r="H7" s="41"/>
      <c r="J7" s="62" t="e">
        <f>D7-#REF!</f>
        <v>#REF!</v>
      </c>
    </row>
    <row r="8" spans="1:12" s="30" customFormat="1" ht="30" customHeight="1">
      <c r="A8" s="45" t="s">
        <v>40</v>
      </c>
      <c r="B8" s="182">
        <v>14775</v>
      </c>
      <c r="C8" s="182">
        <f t="shared" ref="C8:C26" si="1">D8-B8</f>
        <v>1920</v>
      </c>
      <c r="D8" s="182">
        <v>16695</v>
      </c>
      <c r="E8" s="54" t="e">
        <f>#REF!/D8*100</f>
        <v>#REF!</v>
      </c>
      <c r="F8" s="75">
        <v>15385</v>
      </c>
      <c r="G8" s="147">
        <f t="shared" si="0"/>
        <v>8.5147871303217423E-2</v>
      </c>
      <c r="H8" s="41"/>
      <c r="J8" s="62" t="e">
        <f>D8-#REF!</f>
        <v>#REF!</v>
      </c>
    </row>
    <row r="9" spans="1:12" s="30" customFormat="1" ht="30" customHeight="1">
      <c r="A9" s="45" t="s">
        <v>41</v>
      </c>
      <c r="B9" s="182">
        <v>34731</v>
      </c>
      <c r="C9" s="182">
        <f>D9-B9</f>
        <v>30579</v>
      </c>
      <c r="D9" s="182">
        <v>65310</v>
      </c>
      <c r="E9" s="54" t="e">
        <f>#REF!/D9*100</f>
        <v>#REF!</v>
      </c>
      <c r="F9" s="75">
        <v>51475</v>
      </c>
      <c r="G9" s="147">
        <f t="shared" si="0"/>
        <v>0.26877124817872755</v>
      </c>
      <c r="H9" s="41"/>
      <c r="J9" s="62" t="e">
        <f>D9-#REF!</f>
        <v>#REF!</v>
      </c>
      <c r="L9" s="30">
        <v>-123000</v>
      </c>
    </row>
    <row r="10" spans="1:12" s="30" customFormat="1" ht="30" customHeight="1">
      <c r="A10" s="45" t="s">
        <v>42</v>
      </c>
      <c r="B10" s="182">
        <v>591</v>
      </c>
      <c r="C10" s="182">
        <f t="shared" si="1"/>
        <v>655</v>
      </c>
      <c r="D10" s="182">
        <v>1246</v>
      </c>
      <c r="E10" s="54" t="e">
        <f>#REF!/D10*100</f>
        <v>#REF!</v>
      </c>
      <c r="F10" s="75">
        <v>1201</v>
      </c>
      <c r="G10" s="147">
        <f t="shared" si="0"/>
        <v>3.7468776019983351E-2</v>
      </c>
      <c r="H10" s="41"/>
      <c r="J10" s="62" t="e">
        <f>D10-#REF!</f>
        <v>#REF!</v>
      </c>
      <c r="L10" s="30">
        <v>-10000</v>
      </c>
    </row>
    <row r="11" spans="1:12" s="30" customFormat="1" ht="30" customHeight="1">
      <c r="A11" s="45" t="s">
        <v>43</v>
      </c>
      <c r="B11" s="182">
        <v>1490</v>
      </c>
      <c r="C11" s="182">
        <f t="shared" si="1"/>
        <v>1830</v>
      </c>
      <c r="D11" s="182">
        <v>3320</v>
      </c>
      <c r="E11" s="54" t="e">
        <f>#REF!/D11*100</f>
        <v>#REF!</v>
      </c>
      <c r="F11" s="75">
        <v>3121</v>
      </c>
      <c r="G11" s="147">
        <f t="shared" si="0"/>
        <v>6.3761614867029803E-2</v>
      </c>
      <c r="H11" s="41"/>
      <c r="J11" s="62" t="e">
        <f>D11-#REF!</f>
        <v>#REF!</v>
      </c>
    </row>
    <row r="12" spans="1:12" s="30" customFormat="1" ht="30" customHeight="1">
      <c r="A12" s="45" t="s">
        <v>44</v>
      </c>
      <c r="B12" s="182">
        <v>18990</v>
      </c>
      <c r="C12" s="182">
        <f t="shared" si="1"/>
        <v>25167</v>
      </c>
      <c r="D12" s="182">
        <v>44157</v>
      </c>
      <c r="E12" s="54" t="e">
        <f>#REF!/D12*100</f>
        <v>#REF!</v>
      </c>
      <c r="F12" s="75">
        <v>42362</v>
      </c>
      <c r="G12" s="147">
        <f t="shared" si="0"/>
        <v>4.2372881355932202E-2</v>
      </c>
      <c r="H12" s="41"/>
      <c r="J12" s="62" t="e">
        <f>D12-#REF!</f>
        <v>#REF!</v>
      </c>
    </row>
    <row r="13" spans="1:12" s="30" customFormat="1" ht="30" customHeight="1">
      <c r="A13" s="45" t="s">
        <v>45</v>
      </c>
      <c r="B13" s="182">
        <v>9863</v>
      </c>
      <c r="C13" s="182">
        <f t="shared" si="1"/>
        <v>20448</v>
      </c>
      <c r="D13" s="182">
        <v>30311</v>
      </c>
      <c r="E13" s="54" t="e">
        <f>#REF!/D13*100</f>
        <v>#REF!</v>
      </c>
      <c r="F13" s="75">
        <v>34728</v>
      </c>
      <c r="G13" s="147">
        <f t="shared" si="0"/>
        <v>-0.1271884358442755</v>
      </c>
      <c r="H13" s="55"/>
      <c r="J13" s="62" t="e">
        <f>D13-#REF!</f>
        <v>#REF!</v>
      </c>
      <c r="K13" s="30">
        <f>-34000-6338-26000-6392-2808-5100</f>
        <v>-80638</v>
      </c>
    </row>
    <row r="14" spans="1:12" s="30" customFormat="1" ht="30" customHeight="1">
      <c r="A14" s="45" t="s">
        <v>46</v>
      </c>
      <c r="B14" s="182">
        <v>3854</v>
      </c>
      <c r="C14" s="182">
        <f t="shared" si="1"/>
        <v>276</v>
      </c>
      <c r="D14" s="182">
        <v>4130</v>
      </c>
      <c r="E14" s="54" t="e">
        <f>#REF!/D14*100</f>
        <v>#REF!</v>
      </c>
      <c r="F14" s="75">
        <v>3851</v>
      </c>
      <c r="G14" s="147">
        <f t="shared" si="0"/>
        <v>7.244871461957933E-2</v>
      </c>
      <c r="H14" s="56"/>
      <c r="J14" s="62" t="e">
        <f>D14-#REF!</f>
        <v>#REF!</v>
      </c>
      <c r="L14" s="30">
        <v>-107560</v>
      </c>
    </row>
    <row r="15" spans="1:12" s="30" customFormat="1" ht="30" customHeight="1">
      <c r="A15" s="57" t="s">
        <v>47</v>
      </c>
      <c r="B15" s="182">
        <v>2454</v>
      </c>
      <c r="C15" s="182">
        <f t="shared" si="1"/>
        <v>6685</v>
      </c>
      <c r="D15" s="182">
        <f>6023+3116</f>
        <v>9139</v>
      </c>
      <c r="E15" s="54" t="e">
        <f>#REF!/D15*100</f>
        <v>#REF!</v>
      </c>
      <c r="F15" s="75">
        <v>8661</v>
      </c>
      <c r="G15" s="147">
        <f t="shared" si="0"/>
        <v>5.5189931878535964E-2</v>
      </c>
      <c r="H15" s="56"/>
      <c r="J15" s="62" t="e">
        <f>D15-#REF!</f>
        <v>#REF!</v>
      </c>
      <c r="K15" s="30">
        <f>-3885-2732</f>
        <v>-6617</v>
      </c>
    </row>
    <row r="16" spans="1:12" s="30" customFormat="1" ht="30" customHeight="1">
      <c r="A16" s="45" t="s">
        <v>48</v>
      </c>
      <c r="B16" s="182">
        <v>12945</v>
      </c>
      <c r="C16" s="182">
        <f t="shared" si="1"/>
        <v>24610</v>
      </c>
      <c r="D16" s="182">
        <v>37555</v>
      </c>
      <c r="E16" s="54" t="e">
        <f>#REF!/D16*100</f>
        <v>#REF!</v>
      </c>
      <c r="F16" s="75">
        <v>38166</v>
      </c>
      <c r="G16" s="147">
        <f t="shared" si="0"/>
        <v>-1.6009013257873499E-2</v>
      </c>
      <c r="H16" s="56"/>
      <c r="J16" s="62" t="e">
        <f>D16-#REF!</f>
        <v>#REF!</v>
      </c>
      <c r="L16" s="30">
        <v>-618000</v>
      </c>
    </row>
    <row r="17" spans="1:12" s="30" customFormat="1" ht="30" customHeight="1">
      <c r="A17" s="45" t="s">
        <v>49</v>
      </c>
      <c r="B17" s="182">
        <v>2998</v>
      </c>
      <c r="C17" s="182">
        <f t="shared" si="1"/>
        <v>9308</v>
      </c>
      <c r="D17" s="182">
        <v>12306</v>
      </c>
      <c r="E17" s="54" t="e">
        <f>#REF!/D17*100</f>
        <v>#REF!</v>
      </c>
      <c r="F17" s="75">
        <v>15952</v>
      </c>
      <c r="G17" s="147">
        <f t="shared" si="0"/>
        <v>-0.22856068204613841</v>
      </c>
      <c r="H17" s="56"/>
      <c r="J17" s="62" t="e">
        <f>D17-#REF!</f>
        <v>#REF!</v>
      </c>
      <c r="L17" s="30">
        <f>-133000-285700-111775</f>
        <v>-530475</v>
      </c>
    </row>
    <row r="18" spans="1:12" s="30" customFormat="1" ht="30" customHeight="1">
      <c r="A18" s="46" t="s">
        <v>50</v>
      </c>
      <c r="B18" s="182">
        <v>2292</v>
      </c>
      <c r="C18" s="182">
        <f t="shared" si="1"/>
        <v>1324</v>
      </c>
      <c r="D18" s="182">
        <v>3616</v>
      </c>
      <c r="E18" s="54" t="e">
        <f>#REF!/D18*100</f>
        <v>#REF!</v>
      </c>
      <c r="F18" s="75">
        <v>2023</v>
      </c>
      <c r="G18" s="147">
        <f t="shared" si="0"/>
        <v>0.7874443895205141</v>
      </c>
      <c r="H18" s="55"/>
      <c r="J18" s="62" t="e">
        <f>D18-#REF!</f>
        <v>#REF!</v>
      </c>
    </row>
    <row r="19" spans="1:12" s="30" customFormat="1" ht="30" customHeight="1">
      <c r="A19" s="46" t="s">
        <v>51</v>
      </c>
      <c r="B19" s="182">
        <v>861</v>
      </c>
      <c r="C19" s="182">
        <f t="shared" si="1"/>
        <v>2584</v>
      </c>
      <c r="D19" s="182">
        <v>3445</v>
      </c>
      <c r="E19" s="54" t="e">
        <f>#REF!/D19*100</f>
        <v>#REF!</v>
      </c>
      <c r="F19" s="75">
        <v>3549</v>
      </c>
      <c r="G19" s="147">
        <f t="shared" si="0"/>
        <v>-2.9304029304029304E-2</v>
      </c>
      <c r="H19" s="55"/>
      <c r="J19" s="62" t="e">
        <f>D19-#REF!</f>
        <v>#REF!</v>
      </c>
    </row>
    <row r="20" spans="1:12" s="30" customFormat="1" ht="30" customHeight="1">
      <c r="A20" s="46" t="s">
        <v>52</v>
      </c>
      <c r="B20" s="182"/>
      <c r="C20" s="182">
        <f t="shared" si="1"/>
        <v>5</v>
      </c>
      <c r="D20" s="182">
        <v>5</v>
      </c>
      <c r="E20" s="54" t="e">
        <f>#REF!/D20*100</f>
        <v>#REF!</v>
      </c>
      <c r="F20" s="75">
        <v>187</v>
      </c>
      <c r="G20" s="147">
        <f t="shared" si="0"/>
        <v>-0.9732620320855615</v>
      </c>
      <c r="H20" s="55"/>
      <c r="J20" s="62" t="e">
        <f>D20-#REF!</f>
        <v>#REF!</v>
      </c>
      <c r="K20" s="30">
        <v>-8570</v>
      </c>
    </row>
    <row r="21" spans="1:12" s="30" customFormat="1" ht="30" customHeight="1">
      <c r="A21" s="46" t="s">
        <v>53</v>
      </c>
      <c r="B21" s="182"/>
      <c r="C21" s="182"/>
      <c r="D21" s="182"/>
      <c r="E21" s="54"/>
      <c r="F21" s="75"/>
      <c r="G21" s="147"/>
      <c r="H21" s="58"/>
      <c r="J21" s="62" t="e">
        <f>D21-#REF!</f>
        <v>#REF!</v>
      </c>
    </row>
    <row r="22" spans="1:12" s="30" customFormat="1" ht="30" customHeight="1">
      <c r="A22" s="46" t="s">
        <v>54</v>
      </c>
      <c r="B22" s="182">
        <v>393</v>
      </c>
      <c r="C22" s="182">
        <f t="shared" si="1"/>
        <v>3421</v>
      </c>
      <c r="D22" s="182">
        <v>3814</v>
      </c>
      <c r="E22" s="54" t="e">
        <f>#REF!/D22*100</f>
        <v>#REF!</v>
      </c>
      <c r="F22" s="75">
        <v>2610</v>
      </c>
      <c r="G22" s="147">
        <f t="shared" si="0"/>
        <v>0.46130268199233715</v>
      </c>
      <c r="H22" s="41"/>
      <c r="J22" s="62"/>
    </row>
    <row r="23" spans="1:12" s="30" customFormat="1" ht="30" customHeight="1">
      <c r="A23" s="46" t="s">
        <v>55</v>
      </c>
      <c r="B23" s="182">
        <v>7437</v>
      </c>
      <c r="C23" s="182">
        <f t="shared" si="1"/>
        <v>19133</v>
      </c>
      <c r="D23" s="182">
        <v>26570</v>
      </c>
      <c r="E23" s="54" t="e">
        <f>#REF!/D23*100</f>
        <v>#REF!</v>
      </c>
      <c r="F23" s="75">
        <v>27325</v>
      </c>
      <c r="G23" s="147">
        <f t="shared" si="0"/>
        <v>-2.7630375114364135E-2</v>
      </c>
      <c r="H23" s="41"/>
      <c r="J23" s="62" t="e">
        <f>D23-#REF!</f>
        <v>#REF!</v>
      </c>
      <c r="K23" s="30">
        <f>-10000-150-30454</f>
        <v>-40604</v>
      </c>
    </row>
    <row r="24" spans="1:12" s="30" customFormat="1" ht="30" customHeight="1">
      <c r="A24" s="46" t="s">
        <v>56</v>
      </c>
      <c r="B24" s="182">
        <v>255</v>
      </c>
      <c r="C24" s="182">
        <f t="shared" si="1"/>
        <v>207</v>
      </c>
      <c r="D24" s="182">
        <v>462</v>
      </c>
      <c r="E24" s="54" t="e">
        <f>#REF!/D24*100</f>
        <v>#REF!</v>
      </c>
      <c r="F24" s="75">
        <v>528</v>
      </c>
      <c r="G24" s="147">
        <f t="shared" si="0"/>
        <v>-0.125</v>
      </c>
      <c r="H24" s="58"/>
      <c r="J24" s="62" t="e">
        <f>D24-#REF!</f>
        <v>#REF!</v>
      </c>
      <c r="L24" s="30">
        <f>-23489-120000+44226</f>
        <v>-99263</v>
      </c>
    </row>
    <row r="25" spans="1:12" s="30" customFormat="1" ht="30" customHeight="1">
      <c r="A25" s="46" t="s">
        <v>57</v>
      </c>
      <c r="B25" s="182"/>
      <c r="C25" s="182"/>
      <c r="D25" s="183"/>
      <c r="E25" s="54"/>
      <c r="G25" s="147"/>
      <c r="H25" s="58"/>
      <c r="J25" s="62"/>
    </row>
    <row r="26" spans="1:12" s="30" customFormat="1" ht="30" customHeight="1">
      <c r="A26" s="27" t="s">
        <v>58</v>
      </c>
      <c r="B26" s="182"/>
      <c r="C26" s="182">
        <f t="shared" si="1"/>
        <v>2288</v>
      </c>
      <c r="D26" s="183">
        <v>2288</v>
      </c>
      <c r="E26" s="54" t="e">
        <f>#REF!/D26*100</f>
        <v>#REF!</v>
      </c>
      <c r="F26" s="75">
        <v>123</v>
      </c>
      <c r="G26" s="147">
        <f t="shared" si="0"/>
        <v>17.601626016260163</v>
      </c>
      <c r="H26" s="58"/>
      <c r="J26" s="62"/>
    </row>
    <row r="27" spans="1:12" s="30" customFormat="1" ht="30" customHeight="1">
      <c r="A27" s="46" t="s">
        <v>59</v>
      </c>
      <c r="B27" s="182">
        <v>3582</v>
      </c>
      <c r="C27" s="182"/>
      <c r="D27" s="182">
        <v>3582</v>
      </c>
      <c r="E27" s="54" t="e">
        <f>#REF!/D27*100</f>
        <v>#REF!</v>
      </c>
      <c r="F27" s="75">
        <v>2023</v>
      </c>
      <c r="G27" s="147">
        <f t="shared" si="0"/>
        <v>0.77063766683143842</v>
      </c>
      <c r="H27" s="59"/>
      <c r="J27" s="62" t="e">
        <f>D27-#REF!</f>
        <v>#REF!</v>
      </c>
    </row>
    <row r="28" spans="1:12" s="30" customFormat="1" ht="30" customHeight="1">
      <c r="A28" s="46" t="s">
        <v>60</v>
      </c>
      <c r="B28" s="182">
        <v>43</v>
      </c>
      <c r="C28" s="182"/>
      <c r="D28" s="182">
        <v>43</v>
      </c>
      <c r="E28" s="54" t="e">
        <f>#REF!/D28*100</f>
        <v>#REF!</v>
      </c>
      <c r="F28" s="75">
        <v>56</v>
      </c>
      <c r="G28" s="147">
        <f t="shared" si="0"/>
        <v>-0.23214285714285715</v>
      </c>
      <c r="H28" s="59"/>
      <c r="J28" s="62"/>
    </row>
    <row r="29" spans="1:12" s="51" customFormat="1" ht="30" customHeight="1">
      <c r="A29" s="37" t="s">
        <v>61</v>
      </c>
      <c r="B29" s="182">
        <f>SUM(B5:B28)</f>
        <v>145808</v>
      </c>
      <c r="C29" s="182">
        <f>SUM(C5:C28)</f>
        <v>151176</v>
      </c>
      <c r="D29" s="182">
        <f>SUM(D5:D28)</f>
        <v>296984</v>
      </c>
      <c r="E29" s="151" t="e">
        <f>#REF!/D29*100</f>
        <v>#REF!</v>
      </c>
      <c r="F29" s="152">
        <f>SUM(F5:F28)</f>
        <v>283277</v>
      </c>
      <c r="G29" s="153">
        <f t="shared" si="0"/>
        <v>4.8387267586143597E-2</v>
      </c>
      <c r="H29" s="154"/>
      <c r="I29" s="155"/>
      <c r="J29" s="156" t="e">
        <f>D29-#REF!</f>
        <v>#REF!</v>
      </c>
      <c r="K29" s="155"/>
      <c r="L29" s="155"/>
    </row>
    <row r="30" spans="1:12">
      <c r="E30" s="61"/>
    </row>
    <row r="31" spans="1:12">
      <c r="D31" s="161"/>
    </row>
    <row r="32" spans="1:12">
      <c r="E32" s="61"/>
    </row>
    <row r="33" spans="5:5">
      <c r="E33" s="61"/>
    </row>
  </sheetData>
  <mergeCells count="1">
    <mergeCell ref="A2:H2"/>
  </mergeCells>
  <phoneticPr fontId="11" type="noConversion"/>
  <printOptions horizontalCentered="1"/>
  <pageMargins left="0.62992125984251968" right="0.59055118110236227" top="0.98425196850393704" bottom="0.9055118110236221" header="0.51181102362204722" footer="0.51181102362204722"/>
  <pageSetup paperSize="9" scale="80" orientation="portrait" r:id="rId1"/>
  <headerFooter scaleWithDoc="0" alignWithMargins="0">
    <oddFooter>&amp;C第 3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topLeftCell="A46" workbookViewId="0"/>
  </sheetViews>
  <sheetFormatPr defaultRowHeight="14.25"/>
  <cols>
    <col min="1" max="1" width="44.5" style="32" customWidth="1"/>
    <col min="2" max="2" width="12.75" style="148" customWidth="1"/>
    <col min="3" max="3" width="32.75" style="32" customWidth="1"/>
    <col min="4" max="4" width="12.875" style="148" customWidth="1"/>
    <col min="5" max="5" width="9" style="32"/>
    <col min="6" max="6" width="9.5" style="32" bestFit="1" customWidth="1"/>
    <col min="7" max="16384" width="9" style="32"/>
  </cols>
  <sheetData>
    <row r="1" spans="1:6">
      <c r="A1" s="33"/>
      <c r="B1" s="163"/>
    </row>
    <row r="2" spans="1:6" ht="25.5">
      <c r="A2" s="196" t="s">
        <v>304</v>
      </c>
      <c r="B2" s="196"/>
      <c r="C2" s="196"/>
      <c r="D2" s="196"/>
    </row>
    <row r="3" spans="1:6" ht="19.5" customHeight="1">
      <c r="A3" s="34"/>
      <c r="B3" s="149"/>
      <c r="C3" s="34"/>
      <c r="D3" s="164" t="s">
        <v>1</v>
      </c>
    </row>
    <row r="4" spans="1:6" s="30" customFormat="1" ht="30" customHeight="1">
      <c r="A4" s="36" t="s">
        <v>62</v>
      </c>
      <c r="B4" s="36" t="s">
        <v>63</v>
      </c>
      <c r="C4" s="37" t="s">
        <v>64</v>
      </c>
      <c r="D4" s="36" t="s">
        <v>63</v>
      </c>
    </row>
    <row r="5" spans="1:6" s="31" customFormat="1" ht="26.1" customHeight="1">
      <c r="A5" s="38" t="s">
        <v>65</v>
      </c>
      <c r="B5" s="177">
        <v>76609</v>
      </c>
      <c r="C5" s="37" t="s">
        <v>61</v>
      </c>
      <c r="D5" s="177">
        <f>'2017年通川区支出'!D29</f>
        <v>296984</v>
      </c>
    </row>
    <row r="6" spans="1:6" s="30" customFormat="1" ht="26.1" customHeight="1">
      <c r="A6" s="39" t="s">
        <v>66</v>
      </c>
      <c r="B6" s="178">
        <f>B7+B13+B30</f>
        <v>211617</v>
      </c>
      <c r="C6" s="40"/>
      <c r="D6" s="177"/>
    </row>
    <row r="7" spans="1:6" s="30" customFormat="1" ht="26.1" customHeight="1">
      <c r="A7" s="39" t="s">
        <v>68</v>
      </c>
      <c r="B7" s="177">
        <f>SUM(B8:B12)</f>
        <v>10098</v>
      </c>
      <c r="C7" s="40"/>
      <c r="D7" s="177"/>
    </row>
    <row r="8" spans="1:6" s="30" customFormat="1" ht="26.1" customHeight="1">
      <c r="A8" s="29" t="s">
        <v>92</v>
      </c>
      <c r="B8" s="177">
        <v>4967</v>
      </c>
      <c r="C8" s="42"/>
      <c r="D8" s="177"/>
      <c r="F8" s="43"/>
    </row>
    <row r="9" spans="1:6" s="30" customFormat="1" ht="26.1" customHeight="1">
      <c r="A9" s="29" t="s">
        <v>93</v>
      </c>
      <c r="B9" s="178">
        <v>1742</v>
      </c>
      <c r="C9" s="42"/>
      <c r="D9" s="177"/>
      <c r="F9" s="43"/>
    </row>
    <row r="10" spans="1:6" s="30" customFormat="1" ht="26.1" customHeight="1">
      <c r="A10" s="29" t="s">
        <v>94</v>
      </c>
      <c r="B10" s="177">
        <v>708</v>
      </c>
      <c r="C10" s="42"/>
      <c r="D10" s="177"/>
      <c r="F10" s="43"/>
    </row>
    <row r="11" spans="1:6" s="30" customFormat="1" ht="26.1" customHeight="1">
      <c r="A11" s="29" t="s">
        <v>95</v>
      </c>
      <c r="B11" s="177">
        <v>-1820</v>
      </c>
      <c r="C11" s="42"/>
      <c r="D11" s="177"/>
      <c r="F11" s="43"/>
    </row>
    <row r="12" spans="1:6" s="30" customFormat="1" ht="26.1" customHeight="1">
      <c r="A12" s="29" t="s">
        <v>96</v>
      </c>
      <c r="B12" s="177">
        <v>4501</v>
      </c>
      <c r="C12" s="29"/>
      <c r="D12" s="177"/>
    </row>
    <row r="13" spans="1:6" s="30" customFormat="1" ht="26.1" customHeight="1">
      <c r="A13" s="39" t="s">
        <v>69</v>
      </c>
      <c r="B13" s="177">
        <f>SUM(B14:B29)</f>
        <v>111987</v>
      </c>
      <c r="C13" s="40"/>
      <c r="D13" s="177"/>
    </row>
    <row r="14" spans="1:6" s="30" customFormat="1" ht="26.1" customHeight="1">
      <c r="A14" s="29" t="s">
        <v>97</v>
      </c>
      <c r="B14" s="177"/>
      <c r="C14" s="42"/>
      <c r="D14" s="177"/>
    </row>
    <row r="15" spans="1:6" s="30" customFormat="1" ht="26.1" customHeight="1">
      <c r="A15" s="29" t="s">
        <v>98</v>
      </c>
      <c r="B15" s="177">
        <v>39379</v>
      </c>
      <c r="C15" s="42"/>
      <c r="D15" s="177"/>
    </row>
    <row r="16" spans="1:6" s="30" customFormat="1" ht="26.1" customHeight="1">
      <c r="A16" s="77" t="s">
        <v>199</v>
      </c>
      <c r="B16" s="177">
        <v>940</v>
      </c>
      <c r="C16" s="78"/>
      <c r="D16" s="177"/>
    </row>
    <row r="17" spans="1:4" s="30" customFormat="1" ht="26.1" customHeight="1">
      <c r="A17" s="77" t="s">
        <v>200</v>
      </c>
      <c r="B17" s="177">
        <v>4171</v>
      </c>
      <c r="C17" s="78"/>
      <c r="D17" s="177"/>
    </row>
    <row r="18" spans="1:4" s="30" customFormat="1" ht="26.1" customHeight="1">
      <c r="A18" s="29" t="s">
        <v>99</v>
      </c>
      <c r="B18" s="177">
        <v>8356</v>
      </c>
      <c r="C18" s="42"/>
      <c r="D18" s="177"/>
    </row>
    <row r="19" spans="1:4" s="30" customFormat="1" ht="26.1" customHeight="1">
      <c r="A19" s="29" t="s">
        <v>100</v>
      </c>
      <c r="B19" s="177">
        <v>13192</v>
      </c>
      <c r="C19" s="42"/>
      <c r="D19" s="177"/>
    </row>
    <row r="20" spans="1:4" s="30" customFormat="1" ht="26.1" customHeight="1">
      <c r="A20" s="29" t="s">
        <v>101</v>
      </c>
      <c r="B20" s="177">
        <v>317</v>
      </c>
      <c r="C20" s="42"/>
      <c r="D20" s="177"/>
    </row>
    <row r="21" spans="1:4" s="30" customFormat="1" ht="26.1" customHeight="1">
      <c r="A21" s="29" t="s">
        <v>102</v>
      </c>
      <c r="B21" s="177">
        <v>56</v>
      </c>
      <c r="C21" s="42"/>
      <c r="D21" s="177"/>
    </row>
    <row r="22" spans="1:4" s="30" customFormat="1" ht="26.1" customHeight="1">
      <c r="A22" s="29" t="s">
        <v>103</v>
      </c>
      <c r="B22" s="177">
        <v>1497</v>
      </c>
      <c r="C22" s="42"/>
      <c r="D22" s="177"/>
    </row>
    <row r="23" spans="1:4" s="30" customFormat="1" ht="26.1" customHeight="1">
      <c r="A23" s="29" t="s">
        <v>104</v>
      </c>
      <c r="B23" s="177">
        <v>8115</v>
      </c>
      <c r="C23" s="42"/>
      <c r="D23" s="177"/>
    </row>
    <row r="24" spans="1:4" s="30" customFormat="1" ht="26.1" customHeight="1">
      <c r="A24" s="29" t="s">
        <v>105</v>
      </c>
      <c r="B24" s="177">
        <v>5100</v>
      </c>
      <c r="C24" s="42"/>
      <c r="D24" s="177"/>
    </row>
    <row r="25" spans="1:4" s="30" customFormat="1" ht="26.1" customHeight="1">
      <c r="A25" s="77" t="s">
        <v>201</v>
      </c>
      <c r="B25" s="177">
        <v>12748</v>
      </c>
      <c r="C25" s="78"/>
      <c r="D25" s="177"/>
    </row>
    <row r="26" spans="1:4" s="30" customFormat="1" ht="26.1" customHeight="1">
      <c r="A26" s="29" t="s">
        <v>106</v>
      </c>
      <c r="B26" s="177">
        <v>2663</v>
      </c>
      <c r="C26" s="29"/>
      <c r="D26" s="177"/>
    </row>
    <row r="27" spans="1:4" s="30" customFormat="1" ht="26.1" customHeight="1">
      <c r="A27" s="29" t="s">
        <v>107</v>
      </c>
      <c r="B27" s="177">
        <v>182</v>
      </c>
      <c r="C27" s="42"/>
      <c r="D27" s="177"/>
    </row>
    <row r="28" spans="1:4" s="30" customFormat="1" ht="26.1" customHeight="1">
      <c r="A28" s="29" t="s">
        <v>108</v>
      </c>
      <c r="B28" s="177">
        <v>7833</v>
      </c>
      <c r="C28" s="42"/>
      <c r="D28" s="177"/>
    </row>
    <row r="29" spans="1:4" s="30" customFormat="1" ht="26.1" customHeight="1">
      <c r="A29" s="29" t="s">
        <v>109</v>
      </c>
      <c r="B29" s="177">
        <v>7438</v>
      </c>
      <c r="C29" s="44"/>
      <c r="D29" s="177"/>
    </row>
    <row r="30" spans="1:4" s="30" customFormat="1" ht="26.1" customHeight="1">
      <c r="A30" s="39" t="s">
        <v>70</v>
      </c>
      <c r="B30" s="177">
        <f>SUM(B31:B48)</f>
        <v>89532</v>
      </c>
      <c r="C30" s="40"/>
      <c r="D30" s="177"/>
    </row>
    <row r="31" spans="1:4" s="30" customFormat="1" ht="26.1" customHeight="1">
      <c r="A31" s="29" t="s">
        <v>110</v>
      </c>
      <c r="B31" s="177">
        <v>695</v>
      </c>
      <c r="C31" s="45"/>
      <c r="D31" s="177"/>
    </row>
    <row r="32" spans="1:4" s="30" customFormat="1" ht="26.1" customHeight="1">
      <c r="A32" s="29" t="s">
        <v>111</v>
      </c>
      <c r="B32" s="177">
        <v>423</v>
      </c>
      <c r="C32" s="45"/>
      <c r="D32" s="177"/>
    </row>
    <row r="33" spans="1:4" s="30" customFormat="1" ht="26.1" customHeight="1">
      <c r="A33" s="29" t="s">
        <v>112</v>
      </c>
      <c r="B33" s="177">
        <v>9572</v>
      </c>
      <c r="C33" s="45"/>
      <c r="D33" s="177"/>
    </row>
    <row r="34" spans="1:4" s="30" customFormat="1" ht="26.1" customHeight="1">
      <c r="A34" s="29" t="s">
        <v>113</v>
      </c>
      <c r="B34" s="177">
        <v>580</v>
      </c>
      <c r="C34" s="45"/>
      <c r="D34" s="177"/>
    </row>
    <row r="35" spans="1:4" s="30" customFormat="1" ht="26.1" customHeight="1">
      <c r="A35" s="29" t="s">
        <v>114</v>
      </c>
      <c r="B35" s="177">
        <v>1660</v>
      </c>
      <c r="C35" s="45"/>
      <c r="D35" s="177"/>
    </row>
    <row r="36" spans="1:4" s="30" customFormat="1" ht="26.1" customHeight="1">
      <c r="A36" s="29" t="s">
        <v>115</v>
      </c>
      <c r="B36" s="177">
        <v>21572</v>
      </c>
      <c r="C36" s="45"/>
      <c r="D36" s="177"/>
    </row>
    <row r="37" spans="1:4" s="30" customFormat="1" ht="26.1" customHeight="1">
      <c r="A37" s="29" t="s">
        <v>116</v>
      </c>
      <c r="B37" s="177">
        <v>7701</v>
      </c>
      <c r="C37" s="45"/>
      <c r="D37" s="177"/>
    </row>
    <row r="38" spans="1:4" s="30" customFormat="1" ht="26.1" customHeight="1">
      <c r="A38" s="29" t="s">
        <v>117</v>
      </c>
      <c r="B38" s="177">
        <v>276</v>
      </c>
      <c r="C38" s="45"/>
      <c r="D38" s="177"/>
    </row>
    <row r="39" spans="1:4" s="30" customFormat="1" ht="26.1" customHeight="1">
      <c r="A39" s="29" t="s">
        <v>118</v>
      </c>
      <c r="B39" s="177">
        <v>2669</v>
      </c>
      <c r="C39" s="45"/>
      <c r="D39" s="177"/>
    </row>
    <row r="40" spans="1:4" s="30" customFormat="1" ht="26.1" customHeight="1">
      <c r="A40" s="29" t="s">
        <v>119</v>
      </c>
      <c r="B40" s="177">
        <v>11587</v>
      </c>
      <c r="C40" s="45"/>
      <c r="D40" s="177"/>
    </row>
    <row r="41" spans="1:4" s="30" customFormat="1" ht="26.1" customHeight="1">
      <c r="A41" s="29" t="s">
        <v>120</v>
      </c>
      <c r="B41" s="177">
        <v>5308</v>
      </c>
      <c r="C41" s="45"/>
      <c r="D41" s="177"/>
    </row>
    <row r="42" spans="1:4" s="30" customFormat="1" ht="26.1" customHeight="1">
      <c r="A42" s="29" t="s">
        <v>121</v>
      </c>
      <c r="B42" s="177">
        <v>1324</v>
      </c>
      <c r="C42" s="46"/>
      <c r="D42" s="177"/>
    </row>
    <row r="43" spans="1:4" s="30" customFormat="1" ht="26.1" customHeight="1">
      <c r="A43" s="29" t="s">
        <v>122</v>
      </c>
      <c r="B43" s="177">
        <v>2584</v>
      </c>
      <c r="C43" s="46"/>
      <c r="D43" s="177"/>
    </row>
    <row r="44" spans="1:4" s="30" customFormat="1" ht="26.1" customHeight="1">
      <c r="A44" s="29" t="s">
        <v>123</v>
      </c>
      <c r="B44" s="177">
        <v>5</v>
      </c>
      <c r="C44" s="46"/>
      <c r="D44" s="177"/>
    </row>
    <row r="45" spans="1:4" s="30" customFormat="1" ht="26.1" customHeight="1">
      <c r="A45" s="29" t="s">
        <v>124</v>
      </c>
      <c r="B45" s="177">
        <v>2550</v>
      </c>
      <c r="C45" s="46"/>
      <c r="D45" s="177"/>
    </row>
    <row r="46" spans="1:4" s="30" customFormat="1" ht="26.1" customHeight="1">
      <c r="A46" s="29" t="s">
        <v>125</v>
      </c>
      <c r="B46" s="177">
        <v>18713</v>
      </c>
      <c r="C46" s="46"/>
      <c r="D46" s="177"/>
    </row>
    <row r="47" spans="1:4" s="30" customFormat="1" ht="26.1" customHeight="1">
      <c r="A47" s="29" t="s">
        <v>126</v>
      </c>
      <c r="B47" s="177">
        <v>25</v>
      </c>
      <c r="C47" s="46"/>
      <c r="D47" s="177"/>
    </row>
    <row r="48" spans="1:4" s="30" customFormat="1" ht="26.1" customHeight="1">
      <c r="A48" s="29" t="s">
        <v>127</v>
      </c>
      <c r="B48" s="177">
        <v>2288</v>
      </c>
      <c r="C48" s="46"/>
      <c r="D48" s="177"/>
    </row>
    <row r="49" spans="1:4" ht="26.1" customHeight="1">
      <c r="A49" s="47" t="s">
        <v>71</v>
      </c>
      <c r="B49" s="177"/>
      <c r="C49" s="40" t="s">
        <v>128</v>
      </c>
      <c r="D49" s="177">
        <f>D50+D51+D52</f>
        <v>7526</v>
      </c>
    </row>
    <row r="50" spans="1:4" ht="26.1" customHeight="1">
      <c r="A50" s="47" t="s">
        <v>73</v>
      </c>
      <c r="B50" s="177"/>
      <c r="C50" s="42" t="s">
        <v>129</v>
      </c>
      <c r="D50" s="177"/>
    </row>
    <row r="51" spans="1:4" ht="26.1" customHeight="1">
      <c r="A51" s="29" t="s">
        <v>75</v>
      </c>
      <c r="B51" s="177"/>
      <c r="C51" s="42" t="s">
        <v>130</v>
      </c>
      <c r="D51" s="177"/>
    </row>
    <row r="52" spans="1:4" ht="26.1" customHeight="1">
      <c r="A52" s="47" t="s">
        <v>77</v>
      </c>
      <c r="B52" s="177">
        <v>45400</v>
      </c>
      <c r="C52" s="42" t="s">
        <v>131</v>
      </c>
      <c r="D52" s="177">
        <v>7526</v>
      </c>
    </row>
    <row r="53" spans="1:4" ht="26.1" customHeight="1">
      <c r="A53" s="47" t="s">
        <v>79</v>
      </c>
      <c r="B53" s="177"/>
      <c r="C53" s="40" t="s">
        <v>72</v>
      </c>
      <c r="D53" s="177"/>
    </row>
    <row r="54" spans="1:4" ht="26.1" customHeight="1">
      <c r="A54" s="47" t="s">
        <v>81</v>
      </c>
      <c r="B54" s="177"/>
      <c r="C54" s="40" t="s">
        <v>74</v>
      </c>
      <c r="D54" s="177">
        <f>D55+D56</f>
        <v>3116</v>
      </c>
    </row>
    <row r="55" spans="1:4" ht="26.1" customHeight="1">
      <c r="A55" s="47" t="s">
        <v>83</v>
      </c>
      <c r="B55" s="177"/>
      <c r="C55" s="44" t="s">
        <v>76</v>
      </c>
      <c r="D55" s="177">
        <v>3116</v>
      </c>
    </row>
    <row r="56" spans="1:4" ht="26.1" customHeight="1">
      <c r="A56" s="47" t="s">
        <v>85</v>
      </c>
      <c r="B56" s="177"/>
      <c r="C56" s="44" t="s">
        <v>78</v>
      </c>
      <c r="D56" s="177"/>
    </row>
    <row r="57" spans="1:4" ht="26.1" customHeight="1">
      <c r="A57" s="48"/>
      <c r="B57" s="179"/>
      <c r="C57" s="40" t="s">
        <v>132</v>
      </c>
      <c r="D57" s="177">
        <f>D58</f>
        <v>24900</v>
      </c>
    </row>
    <row r="58" spans="1:4" ht="26.1" customHeight="1">
      <c r="A58" s="48"/>
      <c r="B58" s="179"/>
      <c r="C58" s="42" t="s">
        <v>133</v>
      </c>
      <c r="D58" s="177">
        <v>24900</v>
      </c>
    </row>
    <row r="59" spans="1:4" ht="26.1" customHeight="1">
      <c r="A59" s="48"/>
      <c r="B59" s="179"/>
      <c r="C59" s="40" t="s">
        <v>80</v>
      </c>
      <c r="D59" s="177"/>
    </row>
    <row r="60" spans="1:4" ht="26.1" customHeight="1">
      <c r="A60" s="48"/>
      <c r="B60" s="179"/>
      <c r="C60" s="40" t="s">
        <v>82</v>
      </c>
      <c r="D60" s="177"/>
    </row>
    <row r="61" spans="1:4" ht="26.1" customHeight="1">
      <c r="A61" s="48"/>
      <c r="B61" s="179"/>
      <c r="C61" s="40" t="s">
        <v>84</v>
      </c>
      <c r="D61" s="177"/>
    </row>
    <row r="62" spans="1:4" ht="26.1" customHeight="1">
      <c r="A62" s="48"/>
      <c r="B62" s="179"/>
      <c r="C62" s="40" t="s">
        <v>86</v>
      </c>
      <c r="D62" s="177">
        <v>1100</v>
      </c>
    </row>
    <row r="63" spans="1:4" ht="26.1" customHeight="1">
      <c r="A63" s="48"/>
      <c r="B63" s="179"/>
      <c r="C63" s="40" t="s">
        <v>87</v>
      </c>
      <c r="D63" s="177"/>
    </row>
    <row r="64" spans="1:4" ht="26.1" customHeight="1">
      <c r="A64" s="48"/>
      <c r="B64" s="179"/>
      <c r="C64" s="39" t="s">
        <v>88</v>
      </c>
      <c r="D64" s="177"/>
    </row>
    <row r="65" spans="1:6" ht="26.1" customHeight="1">
      <c r="A65" s="38" t="s">
        <v>89</v>
      </c>
      <c r="B65" s="177">
        <f>B5+B6+B52+B54+B55+B56</f>
        <v>333626</v>
      </c>
      <c r="C65" s="50" t="s">
        <v>90</v>
      </c>
      <c r="D65" s="177">
        <f>D5+D6+D49+D54+D57+D62+D64</f>
        <v>333626</v>
      </c>
      <c r="F65" s="162"/>
    </row>
  </sheetData>
  <mergeCells count="1">
    <mergeCell ref="A2:D2"/>
  </mergeCells>
  <phoneticPr fontId="11" type="noConversion"/>
  <printOptions horizontalCentered="1"/>
  <pageMargins left="0.59055118110236227" right="0.55118110236220474" top="0.78740157480314965" bottom="0.82677165354330717" header="0.51181102362204722" footer="0.51181102362204722"/>
  <pageSetup paperSize="9" scale="70" firstPageNumber="6" orientation="portrait" useFirstPageNumber="1" r:id="rId1"/>
  <headerFooter scaleWithDoc="0" alignWithMargins="0">
    <oddFooter>&amp;C第 4 页 共两页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2"/>
  <sheetViews>
    <sheetView zoomScaleSheetLayoutView="100" workbookViewId="0">
      <selection activeCell="A6" sqref="A6:A9"/>
    </sheetView>
  </sheetViews>
  <sheetFormatPr defaultRowHeight="14.25"/>
  <cols>
    <col min="1" max="1" width="28.75" style="84" customWidth="1"/>
    <col min="2" max="2" width="18.375" style="84" customWidth="1"/>
    <col min="3" max="3" width="26.625" style="84" customWidth="1"/>
    <col min="4" max="4" width="9.5" style="84" bestFit="1" customWidth="1"/>
    <col min="5" max="16384" width="9" style="84"/>
  </cols>
  <sheetData>
    <row r="1" spans="1:256" s="24" customFormat="1" ht="21.95" customHeight="1">
      <c r="A1" s="25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56" ht="39" customHeight="1">
      <c r="A2" s="198" t="s">
        <v>309</v>
      </c>
      <c r="B2" s="198"/>
      <c r="C2" s="198"/>
    </row>
    <row r="3" spans="1:256" ht="29.1" customHeight="1">
      <c r="A3" s="85"/>
      <c r="B3" s="85"/>
      <c r="C3" s="86" t="s">
        <v>1</v>
      </c>
    </row>
    <row r="4" spans="1:256" ht="44.1" customHeight="1">
      <c r="A4" s="199" t="s">
        <v>140</v>
      </c>
      <c r="B4" s="200" t="s">
        <v>141</v>
      </c>
      <c r="C4" s="87"/>
    </row>
    <row r="5" spans="1:256" ht="41.1" customHeight="1">
      <c r="A5" s="199"/>
      <c r="B5" s="200"/>
      <c r="C5" s="88" t="s">
        <v>142</v>
      </c>
    </row>
    <row r="6" spans="1:256" ht="63.95" customHeight="1">
      <c r="A6" s="88" t="s">
        <v>203</v>
      </c>
      <c r="B6" s="185">
        <v>185779</v>
      </c>
      <c r="C6" s="186">
        <v>27705</v>
      </c>
    </row>
    <row r="7" spans="1:256" ht="63.95" customHeight="1">
      <c r="A7" s="88" t="s">
        <v>204</v>
      </c>
      <c r="B7" s="187">
        <v>57783</v>
      </c>
      <c r="C7" s="188">
        <v>36086</v>
      </c>
    </row>
    <row r="8" spans="1:256" ht="63.95" customHeight="1">
      <c r="A8" s="88" t="s">
        <v>205</v>
      </c>
      <c r="B8" s="185">
        <v>243562</v>
      </c>
      <c r="C8" s="185">
        <v>63791</v>
      </c>
      <c r="D8" s="89"/>
    </row>
    <row r="9" spans="1:256" ht="63.95" customHeight="1">
      <c r="A9" s="88" t="s">
        <v>206</v>
      </c>
      <c r="B9" s="187">
        <v>243620</v>
      </c>
      <c r="C9" s="188">
        <v>63791</v>
      </c>
      <c r="D9" s="169"/>
    </row>
    <row r="12" spans="1:256">
      <c r="B12" s="89"/>
    </row>
  </sheetData>
  <mergeCells count="3">
    <mergeCell ref="A2:C2"/>
    <mergeCell ref="A4:A5"/>
    <mergeCell ref="B4:B5"/>
  </mergeCells>
  <phoneticPr fontId="11" type="noConversion"/>
  <pageMargins left="1.0236220472440944" right="1.0236220472440944" top="0.98425196850393704" bottom="0.74803149606299213" header="0.51181102362204722" footer="0.51181102362204722"/>
  <pageSetup paperSize="9" orientation="portrait" r:id="rId1"/>
  <headerFooter scaleWithDoc="0" alignWithMargins="0">
    <oddFooter>&amp;C第8页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C42" sqref="C42"/>
    </sheetView>
  </sheetViews>
  <sheetFormatPr defaultRowHeight="14.25"/>
  <cols>
    <col min="1" max="1" width="41" style="17" customWidth="1"/>
    <col min="2" max="2" width="11.25" style="26" customWidth="1"/>
    <col min="3" max="3" width="44.375" style="17" customWidth="1"/>
    <col min="4" max="4" width="12.5" style="26" customWidth="1"/>
    <col min="5" max="6" width="9" style="17"/>
    <col min="7" max="7" width="12.625" style="17" bestFit="1" customWidth="1"/>
    <col min="8" max="16384" width="9" style="17"/>
  </cols>
  <sheetData>
    <row r="1" spans="1:4" ht="19.5" customHeight="1">
      <c r="A1" s="18"/>
    </row>
    <row r="2" spans="1:4" ht="30" customHeight="1">
      <c r="A2" s="201" t="s">
        <v>308</v>
      </c>
      <c r="B2" s="201"/>
      <c r="C2" s="201"/>
      <c r="D2" s="201"/>
    </row>
    <row r="3" spans="1:4" ht="26.25" customHeight="1">
      <c r="A3" s="202" t="s">
        <v>143</v>
      </c>
      <c r="B3" s="202"/>
      <c r="C3" s="202"/>
      <c r="D3" s="202"/>
    </row>
    <row r="4" spans="1:4" ht="24.95" customHeight="1">
      <c r="A4" s="203" t="s">
        <v>136</v>
      </c>
      <c r="B4" s="204"/>
      <c r="C4" s="203" t="s">
        <v>137</v>
      </c>
      <c r="D4" s="204"/>
    </row>
    <row r="5" spans="1:4" ht="24.95" customHeight="1">
      <c r="A5" s="7" t="s">
        <v>138</v>
      </c>
      <c r="B5" s="7" t="s">
        <v>63</v>
      </c>
      <c r="C5" s="7" t="s">
        <v>138</v>
      </c>
      <c r="D5" s="7" t="s">
        <v>63</v>
      </c>
    </row>
    <row r="6" spans="1:4" ht="24.95" customHeight="1">
      <c r="A6" s="79" t="s">
        <v>145</v>
      </c>
      <c r="B6" s="190"/>
      <c r="C6" s="19" t="s">
        <v>146</v>
      </c>
      <c r="D6" s="189"/>
    </row>
    <row r="7" spans="1:4" ht="24.95" customHeight="1">
      <c r="A7" s="79" t="s">
        <v>181</v>
      </c>
      <c r="B7" s="190"/>
      <c r="C7" s="19" t="s">
        <v>147</v>
      </c>
      <c r="D7" s="184" t="s">
        <v>299</v>
      </c>
    </row>
    <row r="8" spans="1:4" ht="24.95" customHeight="1">
      <c r="A8" s="79" t="s">
        <v>182</v>
      </c>
      <c r="B8" s="190"/>
      <c r="C8" s="19" t="s">
        <v>148</v>
      </c>
      <c r="D8" s="184">
        <v>822</v>
      </c>
    </row>
    <row r="9" spans="1:4" ht="24.95" customHeight="1">
      <c r="A9" s="80" t="s">
        <v>183</v>
      </c>
      <c r="B9" s="190"/>
      <c r="C9" s="19" t="s">
        <v>149</v>
      </c>
      <c r="D9" s="190"/>
    </row>
    <row r="10" spans="1:4" ht="24.95" customHeight="1">
      <c r="A10" s="80" t="s">
        <v>184</v>
      </c>
      <c r="B10" s="190"/>
      <c r="C10" s="19" t="s">
        <v>150</v>
      </c>
      <c r="D10" s="190">
        <f>SUM(D11:D17)</f>
        <v>90600</v>
      </c>
    </row>
    <row r="11" spans="1:4" ht="24.95" customHeight="1">
      <c r="A11" s="80" t="s">
        <v>151</v>
      </c>
      <c r="B11" s="190"/>
      <c r="C11" s="19" t="s">
        <v>172</v>
      </c>
      <c r="D11" s="190">
        <v>1991</v>
      </c>
    </row>
    <row r="12" spans="1:4" ht="24.95" customHeight="1">
      <c r="A12" s="80" t="s">
        <v>152</v>
      </c>
      <c r="B12" s="190"/>
      <c r="C12" s="19" t="s">
        <v>173</v>
      </c>
      <c r="D12" s="184">
        <v>48786</v>
      </c>
    </row>
    <row r="13" spans="1:4" ht="24.95" customHeight="1">
      <c r="A13" s="79" t="s">
        <v>185</v>
      </c>
      <c r="B13" s="190"/>
      <c r="C13" s="19" t="s">
        <v>174</v>
      </c>
      <c r="D13" s="184" t="s">
        <v>299</v>
      </c>
    </row>
    <row r="14" spans="1:4" ht="24.95" customHeight="1">
      <c r="A14" s="79" t="s">
        <v>186</v>
      </c>
      <c r="B14" s="190">
        <v>1986</v>
      </c>
      <c r="C14" s="19" t="s">
        <v>175</v>
      </c>
      <c r="D14" s="184">
        <v>3000</v>
      </c>
    </row>
    <row r="15" spans="1:4" ht="24.95" customHeight="1">
      <c r="A15" s="79" t="s">
        <v>187</v>
      </c>
      <c r="B15" s="190">
        <v>198</v>
      </c>
      <c r="C15" s="19" t="s">
        <v>176</v>
      </c>
      <c r="D15" s="190">
        <v>1123</v>
      </c>
    </row>
    <row r="16" spans="1:4" ht="24.95" customHeight="1">
      <c r="A16" s="79" t="s">
        <v>188</v>
      </c>
      <c r="B16" s="190">
        <v>46470</v>
      </c>
      <c r="C16" s="19" t="s">
        <v>177</v>
      </c>
      <c r="D16" s="190"/>
    </row>
    <row r="17" spans="1:4" ht="24.95" customHeight="1">
      <c r="A17" s="79" t="s">
        <v>189</v>
      </c>
      <c r="B17" s="190"/>
      <c r="C17" s="19" t="s">
        <v>178</v>
      </c>
      <c r="D17" s="184">
        <v>35700</v>
      </c>
    </row>
    <row r="18" spans="1:4" ht="24.95" customHeight="1">
      <c r="A18" s="79" t="s">
        <v>190</v>
      </c>
      <c r="B18" s="190"/>
      <c r="C18" s="19" t="s">
        <v>153</v>
      </c>
      <c r="D18" s="190">
        <v>4604</v>
      </c>
    </row>
    <row r="19" spans="1:4" ht="24.95" customHeight="1">
      <c r="A19" s="79" t="s">
        <v>191</v>
      </c>
      <c r="B19" s="190">
        <v>1302</v>
      </c>
      <c r="C19" s="19" t="s">
        <v>154</v>
      </c>
      <c r="D19" s="184" t="s">
        <v>299</v>
      </c>
    </row>
    <row r="20" spans="1:4" ht="24.95" customHeight="1">
      <c r="A20" s="79" t="s">
        <v>192</v>
      </c>
      <c r="B20" s="190"/>
      <c r="C20" s="19" t="s">
        <v>155</v>
      </c>
      <c r="D20" s="190"/>
    </row>
    <row r="21" spans="1:4" ht="24.95" customHeight="1">
      <c r="A21" s="79" t="s">
        <v>193</v>
      </c>
      <c r="B21" s="190"/>
      <c r="C21" s="19" t="s">
        <v>156</v>
      </c>
      <c r="D21" s="190">
        <v>9</v>
      </c>
    </row>
    <row r="22" spans="1:4" ht="24.95" customHeight="1">
      <c r="A22" s="79" t="s">
        <v>194</v>
      </c>
      <c r="B22" s="190"/>
      <c r="C22" s="19" t="s">
        <v>157</v>
      </c>
      <c r="D22" s="184">
        <v>1145</v>
      </c>
    </row>
    <row r="23" spans="1:4" ht="24.95" customHeight="1">
      <c r="A23" s="79" t="s">
        <v>195</v>
      </c>
      <c r="B23" s="190"/>
      <c r="C23" s="19" t="s">
        <v>158</v>
      </c>
      <c r="D23" s="190"/>
    </row>
    <row r="24" spans="1:4" ht="24.95" customHeight="1">
      <c r="A24" s="79" t="s">
        <v>196</v>
      </c>
      <c r="B24" s="190"/>
      <c r="C24" s="19" t="s">
        <v>159</v>
      </c>
      <c r="D24" s="190"/>
    </row>
    <row r="25" spans="1:4" ht="24.95" customHeight="1">
      <c r="A25" s="79" t="s">
        <v>197</v>
      </c>
      <c r="B25" s="190"/>
      <c r="C25" s="19"/>
      <c r="D25" s="190"/>
    </row>
    <row r="26" spans="1:4" ht="24.95" customHeight="1">
      <c r="A26" s="21" t="s">
        <v>134</v>
      </c>
      <c r="B26" s="190">
        <f>SUM(B6:B25)</f>
        <v>49956</v>
      </c>
      <c r="C26" s="21" t="s">
        <v>135</v>
      </c>
      <c r="D26" s="190">
        <f>SUM(D6:D10,D18:D24)</f>
        <v>97180</v>
      </c>
    </row>
    <row r="27" spans="1:4" ht="24.95" customHeight="1">
      <c r="A27" s="22" t="s">
        <v>139</v>
      </c>
      <c r="B27" s="190">
        <f>B28+B31+B33</f>
        <v>47224</v>
      </c>
      <c r="C27" s="22" t="s">
        <v>67</v>
      </c>
      <c r="D27" s="190">
        <f>SUM(D28,D31:D34)</f>
        <v>0</v>
      </c>
    </row>
    <row r="28" spans="1:4" ht="24.95" customHeight="1">
      <c r="A28" s="20" t="s">
        <v>160</v>
      </c>
      <c r="B28" s="190">
        <f>SUM(B29:B30)</f>
        <v>9532</v>
      </c>
      <c r="C28" s="19" t="s">
        <v>161</v>
      </c>
      <c r="D28" s="190">
        <f>SUM(D29:D30)</f>
        <v>0</v>
      </c>
    </row>
    <row r="29" spans="1:4" ht="24.95" customHeight="1">
      <c r="A29" s="20" t="s">
        <v>162</v>
      </c>
      <c r="B29" s="190">
        <v>9532</v>
      </c>
      <c r="C29" s="19" t="s">
        <v>163</v>
      </c>
      <c r="D29" s="184" t="s">
        <v>299</v>
      </c>
    </row>
    <row r="30" spans="1:4" s="16" customFormat="1" ht="24.95" customHeight="1">
      <c r="A30" s="20" t="s">
        <v>164</v>
      </c>
      <c r="B30" s="190"/>
      <c r="C30" s="19" t="s">
        <v>165</v>
      </c>
      <c r="D30" s="190"/>
    </row>
    <row r="31" spans="1:4" ht="24.95" customHeight="1">
      <c r="A31" s="20" t="s">
        <v>166</v>
      </c>
      <c r="B31" s="190">
        <v>1</v>
      </c>
      <c r="C31" s="19" t="s">
        <v>167</v>
      </c>
      <c r="D31" s="184" t="s">
        <v>299</v>
      </c>
    </row>
    <row r="32" spans="1:4" ht="24.95" customHeight="1">
      <c r="A32" s="20" t="s">
        <v>168</v>
      </c>
      <c r="B32" s="190"/>
      <c r="C32" s="19" t="s">
        <v>169</v>
      </c>
      <c r="D32" s="184" t="s">
        <v>299</v>
      </c>
    </row>
    <row r="33" spans="1:5" ht="24.95" customHeight="1">
      <c r="A33" s="20" t="s">
        <v>170</v>
      </c>
      <c r="B33" s="190">
        <v>37691</v>
      </c>
      <c r="C33" s="19" t="s">
        <v>171</v>
      </c>
      <c r="D33" s="184" t="s">
        <v>299</v>
      </c>
    </row>
    <row r="34" spans="1:5" ht="24.95" customHeight="1">
      <c r="A34" s="23" t="s">
        <v>179</v>
      </c>
      <c r="B34" s="190"/>
      <c r="C34" s="23" t="s">
        <v>180</v>
      </c>
      <c r="D34" s="184" t="s">
        <v>299</v>
      </c>
    </row>
    <row r="35" spans="1:5" ht="24.95" customHeight="1">
      <c r="A35" s="21" t="s">
        <v>89</v>
      </c>
      <c r="B35" s="191">
        <f>B26+B27</f>
        <v>97180</v>
      </c>
      <c r="C35" s="21" t="s">
        <v>90</v>
      </c>
      <c r="D35" s="191">
        <f>D27+D26</f>
        <v>97180</v>
      </c>
      <c r="E35" s="170"/>
    </row>
    <row r="36" spans="1:5" ht="20.100000000000001" customHeight="1"/>
    <row r="37" spans="1:5" ht="20.100000000000001" customHeight="1"/>
    <row r="38" spans="1:5" ht="20.100000000000001" customHeight="1"/>
    <row r="39" spans="1:5" ht="20.100000000000001" customHeight="1"/>
    <row r="40" spans="1:5" ht="20.100000000000001" customHeight="1"/>
    <row r="41" spans="1:5" ht="20.100000000000001" customHeight="1"/>
    <row r="42" spans="1:5" ht="20.100000000000001" customHeight="1"/>
    <row r="43" spans="1:5" ht="20.100000000000001" customHeight="1"/>
    <row r="44" spans="1:5" ht="20.100000000000001" customHeight="1"/>
    <row r="45" spans="1:5" ht="20.100000000000001" customHeight="1"/>
    <row r="46" spans="1:5" ht="20.100000000000001" customHeight="1"/>
    <row r="47" spans="1:5" ht="20.100000000000001" customHeight="1"/>
    <row r="48" spans="1:5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</sheetData>
  <mergeCells count="4">
    <mergeCell ref="A2:D2"/>
    <mergeCell ref="A3:D3"/>
    <mergeCell ref="A4:B4"/>
    <mergeCell ref="C4:D4"/>
  </mergeCells>
  <phoneticPr fontId="11" type="noConversion"/>
  <printOptions horizontalCentered="1"/>
  <pageMargins left="0.62992125984251968" right="0.59055118110236227" top="0.78740157480314965" bottom="0.70866141732283472" header="0.51181102362204722" footer="0.51181102362204722"/>
  <pageSetup paperSize="9" scale="75" orientation="portrait" r:id="rId1"/>
  <headerFooter scaleWithDoc="0" alignWithMargins="0">
    <oddFooter>&amp;C第 10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8"/>
  <sheetViews>
    <sheetView topLeftCell="A49" workbookViewId="0">
      <selection activeCell="G23" sqref="G23"/>
    </sheetView>
  </sheetViews>
  <sheetFormatPr defaultRowHeight="14.25"/>
  <cols>
    <col min="1" max="1" width="45" style="93" customWidth="1"/>
    <col min="2" max="2" width="35.5" style="132" customWidth="1"/>
    <col min="3" max="16384" width="9" style="93"/>
  </cols>
  <sheetData>
    <row r="1" spans="1:2">
      <c r="A1" s="14"/>
    </row>
    <row r="2" spans="1:2" ht="26.1" customHeight="1">
      <c r="A2" s="205" t="s">
        <v>305</v>
      </c>
      <c r="B2" s="206"/>
    </row>
    <row r="3" spans="1:2" ht="26.1" customHeight="1">
      <c r="A3" s="94"/>
      <c r="B3" s="133" t="s">
        <v>207</v>
      </c>
    </row>
    <row r="4" spans="1:2" ht="23.25" customHeight="1">
      <c r="A4" s="92" t="s">
        <v>144</v>
      </c>
      <c r="B4" s="134" t="s">
        <v>297</v>
      </c>
    </row>
    <row r="5" spans="1:2" ht="23.25" customHeight="1">
      <c r="A5" s="95" t="s">
        <v>208</v>
      </c>
      <c r="B5" s="124"/>
    </row>
    <row r="6" spans="1:2" ht="23.25" customHeight="1">
      <c r="A6" s="96" t="s">
        <v>209</v>
      </c>
      <c r="B6" s="125"/>
    </row>
    <row r="7" spans="1:2" s="97" customFormat="1" ht="23.25" customHeight="1">
      <c r="A7" s="96" t="s">
        <v>210</v>
      </c>
      <c r="B7" s="126"/>
    </row>
    <row r="8" spans="1:2" s="99" customFormat="1" ht="23.25" customHeight="1">
      <c r="A8" s="98" t="s">
        <v>211</v>
      </c>
      <c r="B8" s="127"/>
    </row>
    <row r="9" spans="1:2" s="99" customFormat="1" ht="23.25" customHeight="1">
      <c r="A9" s="98" t="s">
        <v>212</v>
      </c>
      <c r="B9" s="127"/>
    </row>
    <row r="10" spans="1:2" s="97" customFormat="1" ht="23.25" customHeight="1">
      <c r="A10" s="98" t="s">
        <v>213</v>
      </c>
      <c r="B10" s="127"/>
    </row>
    <row r="11" spans="1:2" s="97" customFormat="1" ht="23.25" customHeight="1">
      <c r="A11" s="98" t="s">
        <v>214</v>
      </c>
      <c r="B11" s="127"/>
    </row>
    <row r="12" spans="1:2" s="97" customFormat="1" ht="23.25" customHeight="1">
      <c r="A12" s="98" t="s">
        <v>215</v>
      </c>
      <c r="B12" s="127"/>
    </row>
    <row r="13" spans="1:2" s="97" customFormat="1" ht="23.25" customHeight="1">
      <c r="A13" s="98" t="s">
        <v>216</v>
      </c>
      <c r="B13" s="127"/>
    </row>
    <row r="14" spans="1:2" s="99" customFormat="1" ht="23.25" customHeight="1">
      <c r="A14" s="91" t="s">
        <v>217</v>
      </c>
      <c r="B14" s="127"/>
    </row>
    <row r="15" spans="1:2" s="100" customFormat="1" ht="23.25" customHeight="1">
      <c r="A15" s="98" t="s">
        <v>218</v>
      </c>
      <c r="B15" s="127"/>
    </row>
    <row r="16" spans="1:2" s="100" customFormat="1" ht="23.25" customHeight="1">
      <c r="A16" s="98" t="s">
        <v>219</v>
      </c>
      <c r="B16" s="127"/>
    </row>
    <row r="17" spans="1:2" s="100" customFormat="1" ht="23.25" customHeight="1">
      <c r="A17" s="98" t="s">
        <v>220</v>
      </c>
      <c r="B17" s="127"/>
    </row>
    <row r="18" spans="1:2" s="100" customFormat="1" ht="23.25" customHeight="1">
      <c r="A18" s="98" t="s">
        <v>221</v>
      </c>
      <c r="B18" s="127"/>
    </row>
    <row r="19" spans="1:2" s="100" customFormat="1" ht="23.25" customHeight="1">
      <c r="A19" s="98" t="s">
        <v>222</v>
      </c>
      <c r="B19" s="127"/>
    </row>
    <row r="20" spans="1:2" s="100" customFormat="1" ht="23.25" customHeight="1">
      <c r="A20" s="98" t="s">
        <v>223</v>
      </c>
      <c r="B20" s="127"/>
    </row>
    <row r="21" spans="1:2" s="100" customFormat="1" ht="23.25" customHeight="1">
      <c r="A21" s="98" t="s">
        <v>224</v>
      </c>
      <c r="B21" s="127"/>
    </row>
    <row r="22" spans="1:2" s="97" customFormat="1" ht="23.25" customHeight="1">
      <c r="A22" s="98" t="s">
        <v>225</v>
      </c>
      <c r="B22" s="127"/>
    </row>
    <row r="23" spans="1:2" s="97" customFormat="1" ht="23.25" customHeight="1">
      <c r="A23" s="98" t="s">
        <v>226</v>
      </c>
      <c r="B23" s="127"/>
    </row>
    <row r="24" spans="1:2" s="97" customFormat="1" ht="23.25" customHeight="1">
      <c r="A24" s="98" t="s">
        <v>227</v>
      </c>
      <c r="B24" s="127"/>
    </row>
    <row r="25" spans="1:2" s="97" customFormat="1" ht="23.25" customHeight="1">
      <c r="A25" s="98" t="s">
        <v>228</v>
      </c>
      <c r="B25" s="127"/>
    </row>
    <row r="26" spans="1:2" ht="23.25" customHeight="1">
      <c r="A26" s="96" t="s">
        <v>229</v>
      </c>
      <c r="B26" s="126"/>
    </row>
    <row r="27" spans="1:2" ht="23.25" customHeight="1">
      <c r="A27" s="96" t="s">
        <v>230</v>
      </c>
      <c r="B27" s="126"/>
    </row>
    <row r="28" spans="1:2" ht="23.25" customHeight="1">
      <c r="A28" s="96" t="s">
        <v>231</v>
      </c>
      <c r="B28" s="126"/>
    </row>
    <row r="29" spans="1:2" ht="23.25" customHeight="1">
      <c r="A29" s="96" t="s">
        <v>232</v>
      </c>
      <c r="B29" s="126"/>
    </row>
    <row r="30" spans="1:2" ht="23.25" customHeight="1">
      <c r="A30" s="96" t="s">
        <v>233</v>
      </c>
      <c r="B30" s="126"/>
    </row>
    <row r="31" spans="1:2" ht="23.25" customHeight="1">
      <c r="A31" s="96" t="s">
        <v>234</v>
      </c>
      <c r="B31" s="126"/>
    </row>
    <row r="32" spans="1:2" ht="23.25" customHeight="1">
      <c r="A32" s="96" t="s">
        <v>235</v>
      </c>
      <c r="B32" s="126"/>
    </row>
    <row r="33" spans="1:2" ht="23.25" customHeight="1">
      <c r="A33" s="96" t="s">
        <v>236</v>
      </c>
      <c r="B33" s="126"/>
    </row>
    <row r="34" spans="1:2" ht="23.25" customHeight="1">
      <c r="A34" s="96" t="s">
        <v>237</v>
      </c>
      <c r="B34" s="126"/>
    </row>
    <row r="35" spans="1:2" ht="23.25" customHeight="1">
      <c r="A35" s="96" t="s">
        <v>238</v>
      </c>
      <c r="B35" s="126"/>
    </row>
    <row r="36" spans="1:2" ht="23.25" customHeight="1">
      <c r="A36" s="96" t="s">
        <v>239</v>
      </c>
      <c r="B36" s="126"/>
    </row>
    <row r="37" spans="1:2" ht="23.25" customHeight="1">
      <c r="A37" s="95" t="s">
        <v>240</v>
      </c>
      <c r="B37" s="124"/>
    </row>
    <row r="38" spans="1:2" ht="23.25" customHeight="1">
      <c r="A38" s="96" t="s">
        <v>241</v>
      </c>
      <c r="B38" s="126"/>
    </row>
    <row r="39" spans="1:2" ht="23.25" customHeight="1">
      <c r="A39" s="96" t="s">
        <v>242</v>
      </c>
      <c r="B39" s="126"/>
    </row>
    <row r="40" spans="1:2" ht="23.25" customHeight="1">
      <c r="A40" s="96" t="s">
        <v>243</v>
      </c>
      <c r="B40" s="126"/>
    </row>
    <row r="41" spans="1:2" ht="23.25" customHeight="1">
      <c r="A41" s="96" t="s">
        <v>244</v>
      </c>
      <c r="B41" s="126"/>
    </row>
    <row r="42" spans="1:2" ht="23.25" customHeight="1">
      <c r="A42" s="95" t="s">
        <v>245</v>
      </c>
      <c r="B42" s="124"/>
    </row>
    <row r="43" spans="1:2" ht="23.25" customHeight="1">
      <c r="A43" s="96" t="s">
        <v>246</v>
      </c>
      <c r="B43" s="125"/>
    </row>
    <row r="44" spans="1:2" ht="23.25" customHeight="1">
      <c r="A44" s="96" t="s">
        <v>247</v>
      </c>
      <c r="B44" s="126"/>
    </row>
    <row r="45" spans="1:2" ht="23.25" customHeight="1">
      <c r="A45" s="96" t="s">
        <v>248</v>
      </c>
      <c r="B45" s="126"/>
    </row>
    <row r="46" spans="1:2" ht="23.25" customHeight="1">
      <c r="A46" s="96" t="s">
        <v>249</v>
      </c>
      <c r="B46" s="126"/>
    </row>
    <row r="47" spans="1:2" ht="23.25" customHeight="1">
      <c r="A47" s="96" t="s">
        <v>250</v>
      </c>
      <c r="B47" s="126"/>
    </row>
    <row r="48" spans="1:2" ht="23.25" customHeight="1">
      <c r="A48" s="95" t="s">
        <v>251</v>
      </c>
      <c r="B48" s="124"/>
    </row>
    <row r="49" spans="1:2" ht="23.25" customHeight="1">
      <c r="A49" s="96" t="s">
        <v>252</v>
      </c>
      <c r="B49" s="126"/>
    </row>
    <row r="50" spans="1:2" ht="23.25" customHeight="1">
      <c r="A50" s="96" t="s">
        <v>253</v>
      </c>
      <c r="B50" s="126"/>
    </row>
    <row r="51" spans="1:2" ht="23.25" customHeight="1">
      <c r="A51" s="96" t="s">
        <v>254</v>
      </c>
      <c r="B51" s="126"/>
    </row>
    <row r="52" spans="1:2" ht="23.25" customHeight="1">
      <c r="A52" s="95" t="s">
        <v>255</v>
      </c>
      <c r="B52" s="124"/>
    </row>
    <row r="53" spans="1:2" ht="23.25" customHeight="1">
      <c r="A53" s="96" t="s">
        <v>256</v>
      </c>
      <c r="B53" s="135"/>
    </row>
    <row r="54" spans="1:2" ht="23.25" customHeight="1">
      <c r="A54" s="96"/>
      <c r="B54" s="126"/>
    </row>
    <row r="55" spans="1:2" ht="23.25" customHeight="1">
      <c r="A55" s="101" t="s">
        <v>257</v>
      </c>
      <c r="B55" s="128"/>
    </row>
    <row r="56" spans="1:2" ht="23.25" customHeight="1">
      <c r="A56" s="102" t="s">
        <v>258</v>
      </c>
      <c r="B56" s="129"/>
    </row>
    <row r="57" spans="1:2" ht="23.25" customHeight="1">
      <c r="A57" s="101" t="s">
        <v>259</v>
      </c>
      <c r="B57" s="130"/>
    </row>
    <row r="58" spans="1:2" ht="42.75" customHeight="1">
      <c r="A58" s="207" t="s">
        <v>347</v>
      </c>
      <c r="B58" s="208"/>
    </row>
  </sheetData>
  <mergeCells count="2">
    <mergeCell ref="A2:B2"/>
    <mergeCell ref="A58:B58"/>
  </mergeCells>
  <phoneticPr fontId="11" type="noConversion"/>
  <printOptions horizontalCentered="1"/>
  <pageMargins left="1.0236220472440944" right="1.0236220472440944" top="0.78740157480314965" bottom="0.70866141732283472" header="0.51181102362204722" footer="0.51181102362204722"/>
  <pageSetup paperSize="9" scale="53" orientation="portrait" r:id="rId1"/>
  <headerFooter scaleWithDoc="0" alignWithMargins="0">
    <oddFooter>&amp;C&amp;10第13页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workbookViewId="0">
      <selection activeCell="H29" sqref="H29"/>
    </sheetView>
  </sheetViews>
  <sheetFormatPr defaultRowHeight="14.25"/>
  <cols>
    <col min="1" max="1" width="46.25" style="15" customWidth="1"/>
    <col min="2" max="2" width="40" style="136" customWidth="1"/>
    <col min="3" max="16384" width="9" style="15"/>
  </cols>
  <sheetData>
    <row r="1" spans="1:2">
      <c r="A1" s="14"/>
    </row>
    <row r="2" spans="1:2" ht="26.1" customHeight="1">
      <c r="A2" s="209" t="s">
        <v>306</v>
      </c>
      <c r="B2" s="209"/>
    </row>
    <row r="3" spans="1:2" ht="18.75" customHeight="1">
      <c r="A3" s="103"/>
      <c r="B3" s="165" t="s">
        <v>311</v>
      </c>
    </row>
    <row r="4" spans="1:2" ht="33.75" customHeight="1">
      <c r="A4" s="104" t="s">
        <v>198</v>
      </c>
      <c r="B4" s="137" t="s">
        <v>297</v>
      </c>
    </row>
    <row r="5" spans="1:2" ht="17.100000000000001" customHeight="1">
      <c r="A5" s="8" t="s">
        <v>260</v>
      </c>
      <c r="B5" s="124"/>
    </row>
    <row r="6" spans="1:2" ht="17.100000000000001" customHeight="1">
      <c r="A6" s="9" t="s">
        <v>261</v>
      </c>
      <c r="B6" s="131"/>
    </row>
    <row r="7" spans="1:2" ht="17.100000000000001" customHeight="1">
      <c r="A7" s="9" t="s">
        <v>262</v>
      </c>
      <c r="B7" s="131"/>
    </row>
    <row r="8" spans="1:2" s="105" customFormat="1" ht="17.100000000000001" customHeight="1">
      <c r="A8" s="8" t="s">
        <v>263</v>
      </c>
      <c r="B8" s="138"/>
    </row>
    <row r="9" spans="1:2" s="105" customFormat="1" ht="17.100000000000001" customHeight="1">
      <c r="A9" s="9" t="s">
        <v>264</v>
      </c>
      <c r="B9" s="139"/>
    </row>
    <row r="10" spans="1:2" s="105" customFormat="1" ht="17.100000000000001" customHeight="1">
      <c r="A10" s="9" t="s">
        <v>265</v>
      </c>
      <c r="B10" s="139"/>
    </row>
    <row r="11" spans="1:2" s="105" customFormat="1" ht="17.100000000000001" customHeight="1">
      <c r="A11" s="9" t="s">
        <v>266</v>
      </c>
      <c r="B11" s="139"/>
    </row>
    <row r="12" spans="1:2" s="105" customFormat="1" ht="17.100000000000001" customHeight="1">
      <c r="A12" s="9" t="s">
        <v>267</v>
      </c>
      <c r="B12" s="139"/>
    </row>
    <row r="13" spans="1:2" s="105" customFormat="1" ht="17.100000000000001" customHeight="1">
      <c r="A13" s="9" t="s">
        <v>268</v>
      </c>
      <c r="B13" s="139"/>
    </row>
    <row r="14" spans="1:2" s="105" customFormat="1" ht="17.100000000000001" customHeight="1">
      <c r="A14" s="9" t="s">
        <v>269</v>
      </c>
      <c r="B14" s="139"/>
    </row>
    <row r="15" spans="1:2" s="105" customFormat="1" ht="17.100000000000001" customHeight="1">
      <c r="A15" s="9" t="s">
        <v>270</v>
      </c>
      <c r="B15" s="139"/>
    </row>
    <row r="16" spans="1:2" s="105" customFormat="1" ht="17.100000000000001" customHeight="1">
      <c r="A16" s="9" t="s">
        <v>271</v>
      </c>
      <c r="B16" s="139"/>
    </row>
    <row r="17" spans="1:2" s="105" customFormat="1" ht="17.100000000000001" customHeight="1">
      <c r="A17" s="9" t="s">
        <v>272</v>
      </c>
      <c r="B17" s="139"/>
    </row>
    <row r="18" spans="1:2" s="105" customFormat="1" ht="17.100000000000001" customHeight="1">
      <c r="A18" s="9" t="s">
        <v>273</v>
      </c>
      <c r="B18" s="139"/>
    </row>
    <row r="19" spans="1:2" s="105" customFormat="1" ht="17.100000000000001" customHeight="1">
      <c r="A19" s="9" t="s">
        <v>274</v>
      </c>
      <c r="B19" s="139"/>
    </row>
    <row r="20" spans="1:2" s="105" customFormat="1" ht="17.100000000000001" customHeight="1">
      <c r="A20" s="9" t="s">
        <v>275</v>
      </c>
      <c r="B20" s="139"/>
    </row>
    <row r="21" spans="1:2" s="105" customFormat="1" ht="17.100000000000001" customHeight="1">
      <c r="A21" s="9" t="s">
        <v>276</v>
      </c>
      <c r="B21" s="139"/>
    </row>
    <row r="22" spans="1:2" s="105" customFormat="1" ht="17.100000000000001" customHeight="1">
      <c r="A22" s="9" t="s">
        <v>277</v>
      </c>
      <c r="B22" s="139"/>
    </row>
    <row r="23" spans="1:2" s="105" customFormat="1" ht="17.100000000000001" customHeight="1">
      <c r="A23" s="9" t="s">
        <v>278</v>
      </c>
      <c r="B23" s="139"/>
    </row>
    <row r="24" spans="1:2" s="105" customFormat="1" ht="17.100000000000001" customHeight="1">
      <c r="A24" s="9" t="s">
        <v>279</v>
      </c>
      <c r="B24" s="139"/>
    </row>
    <row r="25" spans="1:2" s="12" customFormat="1" ht="17.100000000000001" customHeight="1">
      <c r="A25" s="9" t="s">
        <v>280</v>
      </c>
      <c r="B25" s="139"/>
    </row>
    <row r="26" spans="1:2" s="12" customFormat="1" ht="17.100000000000001" customHeight="1">
      <c r="A26" s="9" t="s">
        <v>281</v>
      </c>
      <c r="B26" s="139"/>
    </row>
    <row r="27" spans="1:2" s="90" customFormat="1" ht="17.100000000000001" customHeight="1">
      <c r="A27" s="9" t="s">
        <v>282</v>
      </c>
      <c r="B27" s="139"/>
    </row>
    <row r="28" spans="1:2" s="12" customFormat="1" ht="17.100000000000001" customHeight="1">
      <c r="A28" s="9" t="s">
        <v>283</v>
      </c>
      <c r="B28" s="139"/>
    </row>
    <row r="29" spans="1:2" s="90" customFormat="1" ht="17.100000000000001" customHeight="1">
      <c r="A29" s="9" t="s">
        <v>284</v>
      </c>
      <c r="B29" s="139"/>
    </row>
    <row r="30" spans="1:2" s="12" customFormat="1" ht="17.100000000000001" customHeight="1">
      <c r="A30" s="9" t="s">
        <v>285</v>
      </c>
      <c r="B30" s="139"/>
    </row>
    <row r="31" spans="1:2" s="12" customFormat="1" ht="17.100000000000001" customHeight="1">
      <c r="A31" s="10" t="s">
        <v>286</v>
      </c>
      <c r="B31" s="139"/>
    </row>
    <row r="32" spans="1:2" s="12" customFormat="1" ht="17.100000000000001" customHeight="1">
      <c r="A32" s="10" t="s">
        <v>287</v>
      </c>
      <c r="B32" s="139"/>
    </row>
    <row r="33" spans="1:2" s="12" customFormat="1" ht="17.100000000000001" customHeight="1">
      <c r="A33" s="10" t="s">
        <v>288</v>
      </c>
      <c r="B33" s="139"/>
    </row>
    <row r="34" spans="1:2" s="12" customFormat="1" ht="17.100000000000001" customHeight="1">
      <c r="A34" s="9" t="s">
        <v>289</v>
      </c>
      <c r="B34" s="139"/>
    </row>
    <row r="35" spans="1:2" s="90" customFormat="1" ht="17.100000000000001" customHeight="1">
      <c r="A35" s="9" t="s">
        <v>290</v>
      </c>
      <c r="B35" s="139"/>
    </row>
    <row r="36" spans="1:2" s="90" customFormat="1" ht="17.100000000000001" customHeight="1">
      <c r="A36" s="9" t="s">
        <v>291</v>
      </c>
      <c r="B36" s="139"/>
    </row>
    <row r="37" spans="1:2" s="12" customFormat="1" ht="17.100000000000001" customHeight="1">
      <c r="A37" s="8" t="s">
        <v>292</v>
      </c>
      <c r="B37" s="138"/>
    </row>
    <row r="38" spans="1:2" s="90" customFormat="1" ht="17.100000000000001" customHeight="1">
      <c r="A38" s="9" t="s">
        <v>293</v>
      </c>
      <c r="B38" s="139"/>
    </row>
    <row r="39" spans="1:2" s="12" customFormat="1" ht="17.100000000000001" customHeight="1">
      <c r="A39" s="9" t="s">
        <v>294</v>
      </c>
      <c r="B39" s="139"/>
    </row>
    <row r="40" spans="1:2" s="12" customFormat="1" ht="17.100000000000001" customHeight="1">
      <c r="A40" s="9"/>
      <c r="B40" s="139"/>
    </row>
    <row r="41" spans="1:2" s="12" customFormat="1" ht="17.100000000000001" customHeight="1">
      <c r="A41" s="11" t="s">
        <v>295</v>
      </c>
      <c r="B41" s="138"/>
    </row>
    <row r="42" spans="1:2" s="12" customFormat="1" ht="17.100000000000001" customHeight="1">
      <c r="A42" s="11" t="s">
        <v>296</v>
      </c>
      <c r="B42" s="138"/>
    </row>
    <row r="43" spans="1:2" s="12" customFormat="1" ht="55.5" customHeight="1">
      <c r="A43" s="207" t="s">
        <v>346</v>
      </c>
      <c r="B43" s="208"/>
    </row>
    <row r="44" spans="1:2" s="12" customFormat="1" ht="22.5" customHeight="1">
      <c r="A44" s="90"/>
      <c r="B44" s="140"/>
    </row>
    <row r="45" spans="1:2" s="12" customFormat="1" ht="22.5" customHeight="1">
      <c r="A45" s="90"/>
      <c r="B45" s="140"/>
    </row>
    <row r="46" spans="1:2" s="12" customFormat="1" ht="22.5" customHeight="1">
      <c r="A46" s="90"/>
      <c r="B46" s="140"/>
    </row>
    <row r="47" spans="1:2" s="12" customFormat="1" ht="22.5" customHeight="1">
      <c r="A47" s="90"/>
      <c r="B47" s="140"/>
    </row>
    <row r="48" spans="1:2" s="90" customFormat="1" ht="22.5" customHeight="1">
      <c r="B48" s="141"/>
    </row>
    <row r="49" spans="1:2" s="12" customFormat="1" ht="22.5" customHeight="1">
      <c r="A49" s="90"/>
      <c r="B49" s="141"/>
    </row>
    <row r="50" spans="1:2" s="12" customFormat="1" ht="22.5" customHeight="1">
      <c r="A50" s="90"/>
      <c r="B50" s="141"/>
    </row>
    <row r="51" spans="1:2" s="90" customFormat="1" ht="22.5" customHeight="1">
      <c r="B51" s="141"/>
    </row>
    <row r="52" spans="1:2" s="12" customFormat="1" ht="22.5" customHeight="1">
      <c r="A52" s="90"/>
      <c r="B52" s="141"/>
    </row>
    <row r="53" spans="1:2" s="12" customFormat="1" ht="22.5" customHeight="1">
      <c r="A53" s="90"/>
      <c r="B53" s="141"/>
    </row>
    <row r="54" spans="1:2" s="12" customFormat="1" ht="22.5" customHeight="1">
      <c r="A54" s="90"/>
      <c r="B54" s="141"/>
    </row>
    <row r="55" spans="1:2" s="90" customFormat="1" ht="22.5" customHeight="1">
      <c r="B55" s="140"/>
    </row>
    <row r="56" spans="1:2" s="12" customFormat="1" ht="22.5" customHeight="1">
      <c r="A56" s="90"/>
      <c r="B56" s="140"/>
    </row>
    <row r="57" spans="1:2" s="12" customFormat="1" ht="22.5" customHeight="1">
      <c r="A57" s="90"/>
      <c r="B57" s="140"/>
    </row>
    <row r="58" spans="1:2" s="90" customFormat="1" ht="22.5" customHeight="1">
      <c r="A58" s="13"/>
      <c r="B58" s="140"/>
    </row>
    <row r="59" spans="1:2" s="90" customFormat="1" ht="22.5" customHeight="1">
      <c r="B59" s="140"/>
    </row>
    <row r="60" spans="1:2" s="90" customFormat="1" ht="22.5" customHeight="1">
      <c r="B60" s="140"/>
    </row>
    <row r="61" spans="1:2" s="12" customFormat="1" ht="22.5" customHeight="1">
      <c r="A61" s="90"/>
      <c r="B61" s="140"/>
    </row>
    <row r="62" spans="1:2" s="12" customFormat="1" ht="22.5" customHeight="1">
      <c r="A62" s="90"/>
      <c r="B62" s="140"/>
    </row>
    <row r="63" spans="1:2" s="12" customFormat="1" ht="22.5" customHeight="1">
      <c r="A63" s="90"/>
      <c r="B63" s="140"/>
    </row>
    <row r="64" spans="1:2" ht="22.5" customHeight="1">
      <c r="A64" s="106"/>
      <c r="B64" s="142"/>
    </row>
    <row r="65" spans="1:2" ht="22.5" customHeight="1">
      <c r="A65" s="107"/>
      <c r="B65" s="142"/>
    </row>
    <row r="66" spans="1:2" ht="22.5" customHeight="1">
      <c r="A66" s="107"/>
      <c r="B66" s="143"/>
    </row>
    <row r="67" spans="1:2" ht="22.5" customHeight="1">
      <c r="A67" s="107"/>
      <c r="B67" s="143"/>
    </row>
    <row r="68" spans="1:2" ht="22.5" customHeight="1">
      <c r="A68" s="107"/>
      <c r="B68" s="142"/>
    </row>
    <row r="69" spans="1:2" ht="22.5" customHeight="1">
      <c r="A69" s="107"/>
      <c r="B69" s="143"/>
    </row>
    <row r="70" spans="1:2" ht="22.5" customHeight="1">
      <c r="A70" s="106"/>
      <c r="B70" s="142"/>
    </row>
    <row r="71" spans="1:2" ht="22.5" customHeight="1">
      <c r="A71" s="107"/>
      <c r="B71" s="142"/>
    </row>
    <row r="72" spans="1:2" ht="22.5" customHeight="1">
      <c r="A72" s="107"/>
      <c r="B72" s="143"/>
    </row>
    <row r="73" spans="1:2" ht="22.5" customHeight="1">
      <c r="A73" s="107"/>
      <c r="B73" s="143"/>
    </row>
    <row r="74" spans="1:2" ht="22.5" customHeight="1"/>
    <row r="75" spans="1:2" ht="22.5" customHeight="1"/>
    <row r="76" spans="1:2" ht="22.5" customHeight="1"/>
    <row r="77" spans="1:2" ht="22.5" customHeight="1"/>
    <row r="78" spans="1:2" ht="22.5" customHeight="1"/>
    <row r="79" spans="1:2" ht="22.5" customHeight="1"/>
    <row r="80" spans="1:2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</sheetData>
  <mergeCells count="2">
    <mergeCell ref="A2:B2"/>
    <mergeCell ref="A43:B43"/>
  </mergeCells>
  <phoneticPr fontId="11" type="noConversion"/>
  <printOptions horizontalCentered="1"/>
  <pageMargins left="0.94488188976377963" right="0.94488188976377963" top="0.78740157480314965" bottom="0.70866141732283472" header="0.51181102362204722" footer="0.51181102362204722"/>
  <pageSetup paperSize="9" scale="88" orientation="portrait" r:id="rId1"/>
  <headerFooter scaleWithDoc="0" alignWithMargins="0">
    <oddFooter>&amp;C&amp;10第14页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>
      <selection activeCell="I16" sqref="I16"/>
    </sheetView>
  </sheetViews>
  <sheetFormatPr defaultRowHeight="14.25"/>
  <cols>
    <col min="1" max="1" width="44.625" style="110" customWidth="1"/>
    <col min="2" max="2" width="30.5" style="146" customWidth="1"/>
    <col min="3" max="16384" width="9" style="110"/>
  </cols>
  <sheetData>
    <row r="1" spans="1:3" ht="17.25" customHeight="1">
      <c r="A1" s="108"/>
    </row>
    <row r="2" spans="1:3" ht="33" customHeight="1">
      <c r="A2" s="210" t="s">
        <v>312</v>
      </c>
      <c r="B2" s="210"/>
    </row>
    <row r="3" spans="1:3" ht="26.25" customHeight="1">
      <c r="A3" s="116"/>
      <c r="B3" s="144" t="s">
        <v>313</v>
      </c>
    </row>
    <row r="4" spans="1:3" ht="38.1" customHeight="1">
      <c r="A4" s="119" t="s">
        <v>314</v>
      </c>
      <c r="B4" s="145" t="s">
        <v>315</v>
      </c>
    </row>
    <row r="5" spans="1:3" ht="21" customHeight="1">
      <c r="A5" s="117" t="s">
        <v>316</v>
      </c>
      <c r="B5" s="171">
        <f>B6+B12</f>
        <v>26135</v>
      </c>
      <c r="C5" s="110" t="s">
        <v>317</v>
      </c>
    </row>
    <row r="6" spans="1:3" ht="21" customHeight="1">
      <c r="A6" s="113" t="s">
        <v>318</v>
      </c>
      <c r="B6" s="172">
        <f>SUM(B7:B11)</f>
        <v>6910</v>
      </c>
    </row>
    <row r="7" spans="1:3" ht="21" customHeight="1">
      <c r="A7" s="113" t="s">
        <v>319</v>
      </c>
      <c r="B7" s="172">
        <v>1390</v>
      </c>
    </row>
    <row r="8" spans="1:3" ht="21" customHeight="1">
      <c r="A8" s="113" t="s">
        <v>320</v>
      </c>
      <c r="B8" s="172">
        <v>44</v>
      </c>
    </row>
    <row r="9" spans="1:3" ht="21" customHeight="1">
      <c r="A9" s="113" t="s">
        <v>321</v>
      </c>
      <c r="B9" s="172">
        <v>5346</v>
      </c>
    </row>
    <row r="10" spans="1:3" ht="21" customHeight="1">
      <c r="A10" s="113" t="s">
        <v>322</v>
      </c>
      <c r="B10" s="172">
        <v>117</v>
      </c>
    </row>
    <row r="11" spans="1:3" ht="21" customHeight="1">
      <c r="A11" s="113" t="s">
        <v>323</v>
      </c>
      <c r="B11" s="172">
        <v>13</v>
      </c>
    </row>
    <row r="12" spans="1:3" ht="21" customHeight="1">
      <c r="A12" s="113" t="s">
        <v>324</v>
      </c>
      <c r="B12" s="172">
        <f>SUM(B13:B17)</f>
        <v>19225</v>
      </c>
    </row>
    <row r="13" spans="1:3" ht="21" customHeight="1">
      <c r="A13" s="113" t="s">
        <v>325</v>
      </c>
      <c r="B13" s="172">
        <v>4728</v>
      </c>
    </row>
    <row r="14" spans="1:3" ht="21" customHeight="1">
      <c r="A14" s="113" t="s">
        <v>326</v>
      </c>
      <c r="B14" s="172">
        <v>21</v>
      </c>
    </row>
    <row r="15" spans="1:3" ht="21" customHeight="1">
      <c r="A15" s="113" t="s">
        <v>327</v>
      </c>
      <c r="B15" s="172">
        <v>14475</v>
      </c>
    </row>
    <row r="16" spans="1:3" ht="21" customHeight="1">
      <c r="A16" s="113" t="s">
        <v>322</v>
      </c>
      <c r="B16" s="172">
        <v>1</v>
      </c>
    </row>
    <row r="17" spans="1:2" ht="21" customHeight="1">
      <c r="A17" s="113" t="s">
        <v>323</v>
      </c>
      <c r="B17" s="172"/>
    </row>
    <row r="18" spans="1:2" s="109" customFormat="1" ht="21" customHeight="1">
      <c r="A18" s="122"/>
      <c r="B18" s="173"/>
    </row>
    <row r="19" spans="1:2" s="109" customFormat="1" ht="21" customHeight="1">
      <c r="A19" s="111"/>
      <c r="B19" s="173"/>
    </row>
    <row r="20" spans="1:2" s="109" customFormat="1" ht="21" customHeight="1">
      <c r="A20" s="111"/>
      <c r="B20" s="173"/>
    </row>
    <row r="21" spans="1:2" s="109" customFormat="1" ht="21" customHeight="1">
      <c r="A21" s="111"/>
      <c r="B21" s="173"/>
    </row>
    <row r="22" spans="1:2" s="109" customFormat="1" ht="21" customHeight="1">
      <c r="A22" s="111"/>
      <c r="B22" s="173"/>
    </row>
    <row r="23" spans="1:2" s="109" customFormat="1" ht="21" customHeight="1">
      <c r="A23" s="111"/>
      <c r="B23" s="174"/>
    </row>
    <row r="24" spans="1:2" s="109" customFormat="1" ht="21" customHeight="1">
      <c r="A24" s="120"/>
      <c r="B24" s="173"/>
    </row>
    <row r="25" spans="1:2" ht="21" customHeight="1">
      <c r="A25" s="120"/>
      <c r="B25" s="173"/>
    </row>
  </sheetData>
  <mergeCells count="1">
    <mergeCell ref="A2:B2"/>
  </mergeCells>
  <phoneticPr fontId="11" type="noConversion"/>
  <printOptions horizontalCentered="1"/>
  <pageMargins left="0.98425196850393704" right="0.9055118110236221" top="0.78740157480314965" bottom="0.59055118110236227" header="0.51181102362204722" footer="0.51181102362204722"/>
  <pageSetup paperSize="9" scale="90" orientation="portrait" r:id="rId1"/>
  <headerFooter scaleWithDoc="0" alignWithMargins="0">
    <oddFooter>&amp;C&amp;10第18页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</vt:i4>
      </vt:variant>
    </vt:vector>
  </HeadingPairs>
  <TitlesOfParts>
    <vt:vector size="12" baseType="lpstr">
      <vt:lpstr>目录</vt:lpstr>
      <vt:lpstr>2017年通川区收入</vt:lpstr>
      <vt:lpstr>2017年通川区支出</vt:lpstr>
      <vt:lpstr>2017年通川区平衡表</vt:lpstr>
      <vt:lpstr>2017年通川区债务情况表</vt:lpstr>
      <vt:lpstr>2017年通川区基金收支</vt:lpstr>
      <vt:lpstr>2017年通川区国资收入</vt:lpstr>
      <vt:lpstr>2017年通川区国资支出</vt:lpstr>
      <vt:lpstr>2017通川区社保基金收入</vt:lpstr>
      <vt:lpstr>2017通川区社保基金支出</vt:lpstr>
      <vt:lpstr>2017通川区社会保险基金结余</vt:lpstr>
      <vt:lpstr>'2017年通川区平衡表'!Print_Titles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2018-01-23T08:36:01Z</cp:lastPrinted>
  <dcterms:created xsi:type="dcterms:W3CDTF">1996-12-17T01:32:42Z</dcterms:created>
  <dcterms:modified xsi:type="dcterms:W3CDTF">2018-02-27T08:24:43Z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